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ationaldna.sharepoint.com/sites/PRandEarlyYearsPolicy/Shared Documents/General/Policy/Contingency investigation/Investigation 2022/Summary spreadsheets/"/>
    </mc:Choice>
  </mc:AlternateContent>
  <xr:revisionPtr revIDLastSave="312" documentId="8_{1B4C1E92-0948-4998-92FC-05DD1F0E9A90}" xr6:coauthVersionLast="47" xr6:coauthVersionMax="47" xr10:uidLastSave="{C450BA1D-3918-4F60-B9DC-108ADA638999}"/>
  <bookViews>
    <workbookView xWindow="-110" yWindow="-110" windowWidth="19420" windowHeight="10420" xr2:uid="{00000000-000D-0000-FFFF-FFFF00000000}"/>
  </bookViews>
  <sheets>
    <sheet name="Dashboard" sheetId="4" r:id="rId1"/>
    <sheet name="Table" sheetId="3" state="hidden" r:id="rId2"/>
    <sheet name="Sheet1" sheetId="1" state="hidden" r:id="rId3"/>
  </sheets>
  <externalReferences>
    <externalReference r:id="rId4"/>
  </externalReferences>
  <definedNames>
    <definedName name="_xlnm._FilterDatabase" localSheetId="2" hidden="1">Sheet1!$H$3:$L$3</definedName>
    <definedName name="_xlnm._FilterDatabase" localSheetId="1" hidden="1">Table!$G$3:$K$3</definedName>
    <definedName name="LA">'[1]Lookup table'!$A$2:$A$158</definedName>
    <definedName name="LAlist">Table!$A$4:$A$152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4" l="1"/>
  <c r="J10" i="4"/>
  <c r="I10" i="4"/>
  <c r="H10" i="4"/>
  <c r="G10" i="4"/>
  <c r="F10" i="4"/>
  <c r="E10" i="4"/>
  <c r="D10" i="4"/>
  <c r="C10" i="4"/>
  <c r="B10" i="4"/>
  <c r="B36" i="3"/>
  <c r="B164" i="1" l="1"/>
</calcChain>
</file>

<file path=xl/sharedStrings.xml><?xml version="1.0" encoding="utf-8"?>
<sst xmlns="http://schemas.openxmlformats.org/spreadsheetml/2006/main" count="902" uniqueCount="221">
  <si>
    <t>FOI request underspend investigation 2022</t>
  </si>
  <si>
    <t>Please select your Local Authority from the drop down menu:</t>
  </si>
  <si>
    <t>Financial Year 2018/19</t>
  </si>
  <si>
    <t>Financial Year 2019/20</t>
  </si>
  <si>
    <t>Financial year 2020/21</t>
  </si>
  <si>
    <t>Financial year 2021/22</t>
  </si>
  <si>
    <t>Local Authority rate under EYNFF (£)</t>
  </si>
  <si>
    <r>
      <t xml:space="preserve">Amount of any underspend or </t>
    </r>
    <r>
      <rPr>
        <b/>
        <sz val="10"/>
        <color rgb="FFFF0000"/>
        <rFont val="Calibri"/>
        <family val="2"/>
        <scheme val="minor"/>
      </rPr>
      <t>overspend</t>
    </r>
    <r>
      <rPr>
        <b/>
        <sz val="10"/>
        <rFont val="Calibri"/>
        <family val="2"/>
        <scheme val="minor"/>
      </rPr>
      <t xml:space="preserve"> (£) 3 &amp; 4 YO funding </t>
    </r>
    <r>
      <rPr>
        <b/>
        <sz val="9"/>
        <rFont val="Calibri"/>
        <family val="2"/>
        <scheme val="minor"/>
      </rPr>
      <t>Question asked November 2019</t>
    </r>
  </si>
  <si>
    <r>
      <t xml:space="preserve">Amount of any underspend or </t>
    </r>
    <r>
      <rPr>
        <b/>
        <sz val="10"/>
        <color rgb="FFFF0000"/>
        <rFont val="Calibri"/>
        <family val="2"/>
        <scheme val="minor"/>
      </rPr>
      <t>overspend</t>
    </r>
    <r>
      <rPr>
        <b/>
        <sz val="10"/>
        <rFont val="Calibri"/>
        <family val="2"/>
        <scheme val="minor"/>
      </rPr>
      <t xml:space="preserve"> (£) 3 &amp; 4 YO funding Question asked November 2020</t>
    </r>
  </si>
  <si>
    <r>
      <t xml:space="preserve">Overall EY Budget 
Amount of any underspend or </t>
    </r>
    <r>
      <rPr>
        <b/>
        <sz val="10"/>
        <color rgb="FFFF0000"/>
        <rFont val="Calibri"/>
        <family val="2"/>
        <scheme val="minor"/>
      </rPr>
      <t>overspend</t>
    </r>
    <r>
      <rPr>
        <b/>
        <sz val="10"/>
        <rFont val="Calibri"/>
        <family val="2"/>
        <scheme val="minor"/>
      </rPr>
      <t xml:space="preserve"> (£) </t>
    </r>
  </si>
  <si>
    <r>
      <t xml:space="preserve">Overall EY Budget 
Amount of any underspend or </t>
    </r>
    <r>
      <rPr>
        <b/>
        <sz val="10"/>
        <color rgb="FFFF0000"/>
        <rFont val="Calibri"/>
        <family val="2"/>
        <scheme val="minor"/>
      </rPr>
      <t>overspend</t>
    </r>
    <r>
      <rPr>
        <b/>
        <sz val="10"/>
        <rFont val="Calibri"/>
        <family val="2"/>
        <scheme val="minor"/>
      </rPr>
      <t xml:space="preserve"> (£)</t>
    </r>
  </si>
  <si>
    <t>Agreed actions summary</t>
  </si>
  <si>
    <t>2019/2020</t>
  </si>
  <si>
    <t>2020/2021</t>
  </si>
  <si>
    <t>2021/2022</t>
  </si>
  <si>
    <t>2022/2023</t>
  </si>
  <si>
    <t>2023/24</t>
  </si>
  <si>
    <t>Column2</t>
  </si>
  <si>
    <t>Column3</t>
  </si>
  <si>
    <t>Column4</t>
  </si>
  <si>
    <t>Column5</t>
  </si>
  <si>
    <t>Column6</t>
  </si>
  <si>
    <t>Column7</t>
  </si>
  <si>
    <t>Local Authority</t>
  </si>
  <si>
    <t>Overall EY Budget 
Amount of any underspend or overspend (£)</t>
  </si>
  <si>
    <t>Barnet</t>
  </si>
  <si>
    <t xml:space="preserve">Underspend no figure given </t>
  </si>
  <si>
    <t>Underspend clawed back by DfE</t>
  </si>
  <si>
    <t>Barnsley</t>
  </si>
  <si>
    <t>Response received but unclear</t>
  </si>
  <si>
    <t>Carried forward into overall DSG deficit</t>
  </si>
  <si>
    <t>Bath and North East Somerset</t>
  </si>
  <si>
    <t>Bedford</t>
  </si>
  <si>
    <t>Bexley</t>
  </si>
  <si>
    <t>Used for/to offset high needs block</t>
  </si>
  <si>
    <t>Birmingham</t>
  </si>
  <si>
    <t>No actions given or none agreed</t>
  </si>
  <si>
    <t>Blackburn with Darwen</t>
  </si>
  <si>
    <t>Blackpool</t>
  </si>
  <si>
    <t xml:space="preserve">Overspend no figure given </t>
  </si>
  <si>
    <t>Bolton</t>
  </si>
  <si>
    <t>Bournemouth, Christchurch and Poole (merged April 2019)</t>
  </si>
  <si>
    <r>
      <rPr>
        <sz val="8"/>
        <color rgb="FFFF0000"/>
        <rFont val="Arial"/>
        <family val="2"/>
      </rPr>
      <t>77,000</t>
    </r>
    <r>
      <rPr>
        <sz val="8"/>
        <rFont val="Arial"/>
        <family val="2"/>
      </rPr>
      <t>,</t>
    </r>
    <r>
      <rPr>
        <sz val="8"/>
        <color theme="1"/>
        <rFont val="Arial"/>
        <family val="2"/>
      </rPr>
      <t xml:space="preserve"> 7.998.47, 159,000</t>
    </r>
  </si>
  <si>
    <t xml:space="preserve">Response not received </t>
  </si>
  <si>
    <t>Bracknell Forest</t>
  </si>
  <si>
    <t>Bradford</t>
  </si>
  <si>
    <t>Put into DSG reserves/carried forward</t>
  </si>
  <si>
    <t>Brent</t>
  </si>
  <si>
    <t>Brighton and Hove</t>
  </si>
  <si>
    <t>Bristol, City of</t>
  </si>
  <si>
    <t>Bromley</t>
  </si>
  <si>
    <t>Buckinghamshire</t>
  </si>
  <si>
    <t>Used to offset deficits in DSG</t>
  </si>
  <si>
    <t>Bury</t>
  </si>
  <si>
    <t>Response not received</t>
  </si>
  <si>
    <t>Balanced</t>
  </si>
  <si>
    <t>Calderdale</t>
  </si>
  <si>
    <t xml:space="preserve">Response received but no info </t>
  </si>
  <si>
    <t>Cambridgeshire</t>
  </si>
  <si>
    <t>Camden</t>
  </si>
  <si>
    <t>LA said N/A</t>
  </si>
  <si>
    <t>Any balance clawed back by DfE</t>
  </si>
  <si>
    <t>Central Bedfordshire</t>
  </si>
  <si>
    <t>Cheshire East</t>
  </si>
  <si>
    <t xml:space="preserve">Response received but unclear </t>
  </si>
  <si>
    <t>balanced</t>
  </si>
  <si>
    <t>Gave no to Q1 and 2</t>
  </si>
  <si>
    <t>Cheshire West and Chester</t>
  </si>
  <si>
    <t>Cornwall</t>
  </si>
  <si>
    <t>Passed all or some to providers</t>
  </si>
  <si>
    <t>Coventry</t>
  </si>
  <si>
    <t>Croydon</t>
  </si>
  <si>
    <t xml:space="preserve">Response not received by 18 January </t>
  </si>
  <si>
    <t>Response received but wrong info</t>
  </si>
  <si>
    <t>Wrong information given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</si>
  <si>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</si>
  <si>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</si>
  <si>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</si>
  <si>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</si>
  <si>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</si>
  <si>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</si>
  <si>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</si>
  <si>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</si>
  <si>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</si>
  <si>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</si>
  <si>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</si>
  <si>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</si>
  <si>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</si>
  <si>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</si>
  <si>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</si>
  <si>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</si>
  <si>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</si>
  <si>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</si>
  <si>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</si>
  <si>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</si>
  <si>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Answer not given</t>
  </si>
  <si>
    <t>Hampshire</t>
  </si>
  <si>
    <t>Haringey</t>
  </si>
  <si>
    <t>Harrow</t>
  </si>
  <si>
    <t>Response unclear</t>
  </si>
  <si>
    <t>Funded from contingency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</si>
  <si>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</si>
  <si>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</si>
  <si>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</si>
  <si>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</si>
  <si>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</si>
  <si>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</si>
  <si>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</si>
  <si>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</si>
  <si>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</si>
  <si>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</si>
  <si>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</si>
  <si>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</si>
  <si>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</si>
  <si>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</si>
  <si>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</si>
  <si>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</si>
  <si>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</si>
  <si>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</si>
  <si>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</si>
  <si>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Recovered from future EY allocations</t>
  </si>
  <si>
    <t>Lewisham</t>
  </si>
  <si>
    <t>Response not received by 18 January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</si>
  <si>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</si>
  <si>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</si>
  <si>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</si>
  <si>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</si>
  <si>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</si>
  <si>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</si>
  <si>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</si>
  <si>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</si>
  <si>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</si>
  <si>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Overspend result of one off payment to providers. No actions given or none agreed</t>
  </si>
  <si>
    <t>Newham</t>
  </si>
  <si>
    <t>Norfolk</t>
  </si>
  <si>
    <t>North East Lincolnshire</t>
  </si>
  <si>
    <t>North Lincolnshire</t>
  </si>
  <si>
    <t>North Northamptonshire</t>
  </si>
  <si>
    <t>n/a</t>
  </si>
  <si>
    <t>-</t>
  </si>
  <si>
    <t>North Somerset</t>
  </si>
  <si>
    <t>North Tyneside</t>
  </si>
  <si>
    <t>North Yorkshire</t>
  </si>
  <si>
    <t>Northamptonshire (now N. Northants &amp; W. Northants)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</si>
  <si>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</si>
  <si>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</si>
  <si>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</si>
  <si>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</si>
  <si>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</si>
  <si>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</si>
  <si>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</si>
  <si>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</si>
  <si>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</si>
  <si>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</si>
  <si>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</si>
  <si>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</si>
  <si>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</si>
  <si>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</si>
  <si>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</si>
  <si>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</si>
  <si>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</si>
  <si>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</si>
  <si>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</si>
  <si>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</si>
  <si>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</si>
  <si>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</si>
  <si>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</si>
  <si>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</si>
  <si>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</si>
  <si>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</si>
  <si>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</si>
  <si>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</si>
  <si>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</si>
  <si>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</si>
  <si>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</si>
  <si>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</si>
  <si>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</si>
  <si>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</si>
  <si>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</si>
  <si>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</si>
  <si>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</si>
  <si>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</si>
  <si>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</si>
  <si>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</si>
  <si>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</si>
  <si>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</si>
  <si>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</si>
  <si>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</si>
  <si>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Paid through central support and reserves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</si>
  <si>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</si>
  <si>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</si>
  <si>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</si>
  <si>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</si>
  <si>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</si>
  <si>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</si>
  <si>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</si>
  <si>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Northamptonshire</t>
  </si>
  <si>
    <t>West Sussex</t>
  </si>
  <si>
    <t>Westminster</t>
  </si>
  <si>
    <t>Wigan</t>
  </si>
  <si>
    <t>Wiltshire</t>
  </si>
  <si>
    <t>Windsor and Maidenhead</t>
  </si>
  <si>
    <t>Wirral</t>
  </si>
  <si>
    <t>No details given</t>
  </si>
  <si>
    <t>Wokingham</t>
  </si>
  <si>
    <t>Wolverhampton</t>
  </si>
  <si>
    <t>Worcestershire</t>
  </si>
  <si>
    <t>York</t>
  </si>
  <si>
    <t>Responses not requested from Isles of Scilly or City of London</t>
  </si>
  <si>
    <t xml:space="preserve">FOI request underspends investigation 2021 </t>
  </si>
  <si>
    <t>North East</t>
  </si>
  <si>
    <t>North West</t>
  </si>
  <si>
    <t>Yorkshire &amp; Humber</t>
  </si>
  <si>
    <t>East Midlands</t>
  </si>
  <si>
    <t>West Midlands</t>
  </si>
  <si>
    <t>East of England</t>
  </si>
  <si>
    <t>London</t>
  </si>
  <si>
    <t>Barking and Dagenham</t>
  </si>
  <si>
    <t>South East</t>
  </si>
  <si>
    <t>South West</t>
  </si>
  <si>
    <t>No actions agreed/no response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</si>
</sst>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4" fontId="4" fillId="4" borderId="0" xfId="2" applyNumberFormat="1" applyFont="1" applyFill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164" fontId="6" fillId="0" borderId="1" xfId="0" applyNumberFormat="1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/>
    </xf>
    <xf numFmtId="164" fontId="9" fillId="0" borderId="1" xfId="3" applyNumberFormat="1" applyFont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164" fontId="7" fillId="0" borderId="1" xfId="0" applyNumberFormat="1" applyFont="1" applyBorder="1" applyAlignment="1">
      <alignment vertical="center" wrapText="1"/>
    </xf>
    <xf numFmtId="8" fontId="7" fillId="0" borderId="1" xfId="0" applyNumberFormat="1" applyFont="1" applyBorder="1" applyAlignment="1">
      <alignment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7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" fontId="4" fillId="4" borderId="6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left" vertical="center"/>
    </xf>
    <xf numFmtId="164" fontId="8" fillId="0" borderId="8" xfId="1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13" xfId="0" applyFont="1" applyBorder="1" applyAlignment="1">
      <alignment horizontal="right"/>
    </xf>
    <xf numFmtId="164" fontId="0" fillId="0" borderId="13" xfId="0" applyNumberFormat="1" applyBorder="1"/>
    <xf numFmtId="164" fontId="6" fillId="0" borderId="13" xfId="0" applyNumberFormat="1" applyFont="1" applyBorder="1" applyAlignment="1">
      <alignment horizontal="center"/>
    </xf>
    <xf numFmtId="164" fontId="0" fillId="0" borderId="14" xfId="0" applyNumberFormat="1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164" fontId="8" fillId="9" borderId="1" xfId="0" applyNumberFormat="1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164" fontId="13" fillId="0" borderId="1" xfId="0" applyNumberFormat="1" applyFont="1" applyBorder="1"/>
    <xf numFmtId="0" fontId="6" fillId="0" borderId="6" xfId="0" applyFont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164" fontId="6" fillId="9" borderId="6" xfId="0" applyNumberFormat="1" applyFont="1" applyFill="1" applyBorder="1" applyAlignment="1">
      <alignment horizontal="left" vertical="center"/>
    </xf>
    <xf numFmtId="164" fontId="8" fillId="0" borderId="6" xfId="1" applyNumberFormat="1" applyFont="1" applyFill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/>
    </xf>
    <xf numFmtId="164" fontId="6" fillId="6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164" fontId="6" fillId="9" borderId="1" xfId="0" applyNumberFormat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8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0" fillId="11" borderId="0" xfId="0" applyFill="1"/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164" fontId="13" fillId="0" borderId="21" xfId="0" applyNumberFormat="1" applyFont="1" applyBorder="1"/>
    <xf numFmtId="164" fontId="13" fillId="0" borderId="22" xfId="0" applyNumberFormat="1" applyFont="1" applyBorder="1"/>
    <xf numFmtId="0" fontId="6" fillId="0" borderId="20" xfId="0" applyFont="1" applyBorder="1" applyAlignment="1">
      <alignment vertical="center"/>
    </xf>
    <xf numFmtId="164" fontId="8" fillId="0" borderId="15" xfId="1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0" fontId="6" fillId="0" borderId="15" xfId="0" applyFont="1" applyBorder="1" applyAlignment="1">
      <alignment horizontal="left" vertical="center"/>
    </xf>
    <xf numFmtId="8" fontId="6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13" fillId="0" borderId="16" xfId="0" applyNumberFormat="1" applyFont="1" applyBorder="1"/>
    <xf numFmtId="0" fontId="0" fillId="0" borderId="0" xfId="0" applyAlignment="1">
      <alignment wrapText="1"/>
    </xf>
    <xf numFmtId="44" fontId="0" fillId="0" borderId="1" xfId="4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4" borderId="1" xfId="2" applyNumberFormat="1" applyFont="1" applyFill="1" applyBorder="1" applyAlignment="1">
      <alignment horizontal="center" wrapText="1"/>
    </xf>
    <xf numFmtId="164" fontId="4" fillId="4" borderId="1" xfId="2" applyNumberFormat="1" applyFont="1" applyFill="1" applyBorder="1" applyAlignment="1">
      <alignment horizontal="center" wrapText="1"/>
    </xf>
    <xf numFmtId="0" fontId="12" fillId="3" borderId="1" xfId="2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4" fontId="2" fillId="5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urrency" xfId="4" builtinId="4"/>
    <cellStyle name="Normal" xfId="0" builtinId="0"/>
    <cellStyle name="Normal 143" xfId="3" xr:uid="{00000000-0005-0000-0000-000002000000}"/>
    <cellStyle name="Normal 9 2" xfId="2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£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&quot;£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2" formatCode="&quot;£&quot;#,##0.00;[Red]\-&quot;£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2" formatCode="&quot;£&quot;#,##0.00;[Red]\-&quot;£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2" formatCode="&quot;£&quot;#,##0.00;[Red]\-&quot;£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&quot;£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&quot;£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shared\00%20POLICY\Contingency%20investigation\Investigation%202020\Summary%20table%20of%20FOI%20respo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Sheet1"/>
      <sheetName val="Lookup table"/>
    </sheetNames>
    <sheetDataSet>
      <sheetData sheetId="0" refreshError="1"/>
      <sheetData sheetId="1" refreshError="1"/>
      <sheetData sheetId="2">
        <row r="2">
          <cell r="A2" t="str">
            <v>?</v>
          </cell>
        </row>
        <row r="3">
          <cell r="A3" t="str">
            <v>North East</v>
          </cell>
        </row>
        <row r="4">
          <cell r="A4" t="str">
            <v>Darlington</v>
          </cell>
        </row>
        <row r="5">
          <cell r="A5" t="str">
            <v>Durham</v>
          </cell>
        </row>
        <row r="6">
          <cell r="A6" t="str">
            <v>Gateshead</v>
          </cell>
        </row>
        <row r="7">
          <cell r="A7" t="str">
            <v>Hartlepool</v>
          </cell>
        </row>
        <row r="8">
          <cell r="A8" t="str">
            <v>Middlesbrough</v>
          </cell>
        </row>
        <row r="9">
          <cell r="A9" t="str">
            <v>Newcastle upon Tyne</v>
          </cell>
        </row>
        <row r="10">
          <cell r="A10" t="str">
            <v>North Tyneside</v>
          </cell>
        </row>
        <row r="11">
          <cell r="A11" t="str">
            <v>Northumberland</v>
          </cell>
        </row>
        <row r="12">
          <cell r="A12" t="str">
            <v>Redcar and Cleveland</v>
          </cell>
        </row>
        <row r="13">
          <cell r="A13" t="str">
            <v>South Tyneside</v>
          </cell>
        </row>
        <row r="14">
          <cell r="A14" t="str">
            <v>Sunderland</v>
          </cell>
        </row>
        <row r="15">
          <cell r="A15" t="str">
            <v>?</v>
          </cell>
        </row>
        <row r="16">
          <cell r="A16" t="str">
            <v>North West</v>
          </cell>
        </row>
        <row r="17">
          <cell r="A17" t="str">
            <v>Blackburn with Darwen</v>
          </cell>
        </row>
        <row r="18">
          <cell r="A18" t="str">
            <v>Blackpool</v>
          </cell>
        </row>
        <row r="19">
          <cell r="A19" t="str">
            <v>Bolton</v>
          </cell>
        </row>
        <row r="20">
          <cell r="A20" t="str">
            <v>Bury</v>
          </cell>
        </row>
        <row r="21">
          <cell r="A21" t="str">
            <v>Cheshire East</v>
          </cell>
        </row>
        <row r="22">
          <cell r="A22" t="str">
            <v>Cheshire West and Chester</v>
          </cell>
        </row>
        <row r="23">
          <cell r="A23" t="str">
            <v>Cumbria</v>
          </cell>
        </row>
        <row r="24">
          <cell r="A24" t="str">
            <v>Halton</v>
          </cell>
        </row>
        <row r="25">
          <cell r="A25" t="str">
            <v>Knowsley</v>
          </cell>
        </row>
        <row r="26">
          <cell r="A26" t="str">
            <v>Lancashire</v>
          </cell>
        </row>
        <row r="27">
          <cell r="A27" t="str">
            <v>Liverpool</v>
          </cell>
        </row>
        <row r="28">
          <cell r="A28" t="str">
            <v>Manchester</v>
          </cell>
        </row>
        <row r="29">
          <cell r="A29" t="str">
            <v>Oldham</v>
          </cell>
        </row>
        <row r="30">
          <cell r="A30" t="str">
            <v>Rochdale</v>
          </cell>
        </row>
        <row r="31">
          <cell r="A31" t="str">
            <v>Salford</v>
          </cell>
        </row>
        <row r="32">
          <cell r="A32" t="str">
            <v>Sefton</v>
          </cell>
        </row>
        <row r="33">
          <cell r="A33" t="str">
            <v>St. Helens</v>
          </cell>
        </row>
        <row r="34">
          <cell r="A34" t="str">
            <v>Stockport</v>
          </cell>
        </row>
        <row r="35">
          <cell r="A35" t="str">
            <v>Tameside</v>
          </cell>
        </row>
        <row r="36">
          <cell r="A36" t="str">
            <v>Trafford</v>
          </cell>
        </row>
        <row r="37">
          <cell r="A37" t="str">
            <v>Warrington</v>
          </cell>
        </row>
        <row r="38">
          <cell r="A38" t="str">
            <v>Wirral</v>
          </cell>
        </row>
        <row r="39">
          <cell r="A39" t="str">
            <v>?</v>
          </cell>
        </row>
        <row r="40">
          <cell r="A40" t="str">
            <v>Yorkshire &amp; Humber</v>
          </cell>
        </row>
        <row r="41">
          <cell r="A41" t="str">
            <v>Barnsley</v>
          </cell>
        </row>
        <row r="42">
          <cell r="A42" t="str">
            <v>Bradford</v>
          </cell>
        </row>
        <row r="43">
          <cell r="A43" t="str">
            <v>Calderdale</v>
          </cell>
        </row>
        <row r="44">
          <cell r="A44" t="str">
            <v>Doncaster</v>
          </cell>
        </row>
        <row r="45">
          <cell r="A45" t="str">
            <v>East Riding of Yorkshire</v>
          </cell>
        </row>
        <row r="46">
          <cell r="A46" t="str">
            <v>Kingston Upon Hull, City of</v>
          </cell>
        </row>
        <row r="47">
          <cell r="A47" t="str">
            <v>Kirklees</v>
          </cell>
        </row>
        <row r="48">
          <cell r="A48" t="str">
            <v>Leeds</v>
          </cell>
        </row>
        <row r="49">
          <cell r="A49" t="str">
            <v>North East Lincolnshire</v>
          </cell>
        </row>
        <row r="50">
          <cell r="A50" t="str">
            <v>North Lincolnshire</v>
          </cell>
        </row>
        <row r="51">
          <cell r="A51" t="str">
            <v>North Yorkshire</v>
          </cell>
        </row>
        <row r="52">
          <cell r="A52" t="str">
            <v>Rotherham</v>
          </cell>
        </row>
        <row r="53">
          <cell r="A53" t="str">
            <v>Sheffield</v>
          </cell>
        </row>
        <row r="54">
          <cell r="A54" t="str">
            <v>York</v>
          </cell>
        </row>
        <row r="55">
          <cell r="A55" t="str">
            <v>?</v>
          </cell>
        </row>
        <row r="56">
          <cell r="A56" t="str">
            <v>East Midlands</v>
          </cell>
        </row>
        <row r="57">
          <cell r="A57" t="str">
            <v>Derby</v>
          </cell>
        </row>
        <row r="58">
          <cell r="A58" t="str">
            <v>Derbyshire</v>
          </cell>
        </row>
        <row r="59">
          <cell r="A59" t="str">
            <v>Leicester</v>
          </cell>
        </row>
        <row r="60">
          <cell r="A60" t="str">
            <v>Northamptonshire (now N. Northants &amp; W. Northants)</v>
          </cell>
        </row>
        <row r="61">
          <cell r="A61" t="str">
            <v>Lincolnshire</v>
          </cell>
        </row>
        <row r="62">
          <cell r="A62" t="str">
            <v>Northamptonshire</v>
          </cell>
        </row>
        <row r="63">
          <cell r="A63" t="str">
            <v>Nottingham</v>
          </cell>
        </row>
        <row r="64">
          <cell r="A64" t="str">
            <v>Rutland</v>
          </cell>
        </row>
        <row r="65">
          <cell r="A65" t="str">
            <v>?</v>
          </cell>
        </row>
        <row r="66">
          <cell r="A66" t="str">
            <v>West Midlands</v>
          </cell>
        </row>
        <row r="67">
          <cell r="A67" t="str">
            <v>Birmingham</v>
          </cell>
        </row>
        <row r="68">
          <cell r="A68" t="str">
            <v>Coventry</v>
          </cell>
        </row>
        <row r="69">
          <cell r="A69" t="str">
            <v>Dudley</v>
          </cell>
        </row>
        <row r="70">
          <cell r="A70" t="str">
            <v>Herefordshire</v>
          </cell>
        </row>
        <row r="71">
          <cell r="A71" t="str">
            <v>Sandwell</v>
          </cell>
        </row>
        <row r="72">
          <cell r="A72" t="str">
            <v>Shropshire</v>
          </cell>
        </row>
        <row r="73">
          <cell r="A73" t="str">
            <v>Solihull</v>
          </cell>
        </row>
        <row r="74">
          <cell r="A74" t="str">
            <v>Staffordshire</v>
          </cell>
        </row>
        <row r="75">
          <cell r="A75" t="str">
            <v>Stoke-on-Trent</v>
          </cell>
        </row>
        <row r="76">
          <cell r="A76" t="str">
            <v>Telford and Wrekin</v>
          </cell>
        </row>
        <row r="77">
          <cell r="A77" t="str">
            <v>Walsall</v>
          </cell>
        </row>
        <row r="78">
          <cell r="A78" t="str">
            <v>Warwickshire</v>
          </cell>
        </row>
        <row r="79">
          <cell r="A79" t="str">
            <v>Worcestershire</v>
          </cell>
        </row>
        <row r="80">
          <cell r="A80" t="str">
            <v>?</v>
          </cell>
        </row>
        <row r="81">
          <cell r="A81" t="str">
            <v>East of England</v>
          </cell>
        </row>
        <row r="82">
          <cell r="A82" t="str">
            <v>Bedford</v>
          </cell>
        </row>
        <row r="83">
          <cell r="A83" t="str">
            <v>Central Bedfordshire</v>
          </cell>
        </row>
        <row r="84">
          <cell r="A84" t="str">
            <v>Cambridgeshire</v>
          </cell>
        </row>
        <row r="85">
          <cell r="A85" t="str">
            <v>Essex</v>
          </cell>
        </row>
        <row r="86">
          <cell r="A86" t="str">
            <v>Hertfordshire</v>
          </cell>
        </row>
        <row r="87">
          <cell r="A87" t="str">
            <v>Luton</v>
          </cell>
        </row>
        <row r="88">
          <cell r="A88" t="str">
            <v>Norfolk</v>
          </cell>
        </row>
        <row r="89">
          <cell r="A89" t="str">
            <v>Peterborough</v>
          </cell>
        </row>
        <row r="90">
          <cell r="A90" t="str">
            <v>Southend-on-Sea</v>
          </cell>
        </row>
        <row r="91">
          <cell r="A91" t="str">
            <v>Thurrock</v>
          </cell>
        </row>
        <row r="92">
          <cell r="A92" t="str">
            <v>?</v>
          </cell>
        </row>
        <row r="93">
          <cell r="A93" t="str">
            <v>London</v>
          </cell>
        </row>
        <row r="94">
          <cell r="A94" t="str">
            <v>Camden</v>
          </cell>
        </row>
        <row r="95">
          <cell r="A95" t="str">
            <v>Hackney</v>
          </cell>
        </row>
        <row r="96">
          <cell r="A96" t="str">
            <v>Hammersmith and Fulham</v>
          </cell>
        </row>
        <row r="97">
          <cell r="A97" t="str">
            <v>Haringey</v>
          </cell>
        </row>
        <row r="98">
          <cell r="A98" t="str">
            <v>Islington</v>
          </cell>
        </row>
        <row r="99">
          <cell r="A99" t="str">
            <v>Kensington and Chelsea</v>
          </cell>
        </row>
        <row r="100">
          <cell r="A100" t="str">
            <v>Lambeth</v>
          </cell>
        </row>
        <row r="101">
          <cell r="A101" t="str">
            <v>Lewisham</v>
          </cell>
        </row>
        <row r="102">
          <cell r="A102" t="str">
            <v>Newham</v>
          </cell>
        </row>
        <row r="103">
          <cell r="A103" t="str">
            <v>Southwark</v>
          </cell>
        </row>
        <row r="104">
          <cell r="A104" t="str">
            <v>Tower Hamlets</v>
          </cell>
        </row>
        <row r="105">
          <cell r="A105" t="str">
            <v>Wandsworth</v>
          </cell>
        </row>
        <row r="106">
          <cell r="A106" t="str">
            <v>Westminster</v>
          </cell>
        </row>
        <row r="107">
          <cell r="A107" t="str">
            <v>Barking and Dagenham</v>
          </cell>
        </row>
        <row r="108">
          <cell r="A108" t="str">
            <v>Barnet</v>
          </cell>
        </row>
        <row r="109">
          <cell r="A109" t="str">
            <v>Bexley</v>
          </cell>
        </row>
        <row r="110">
          <cell r="A110" t="str">
            <v>Brent</v>
          </cell>
        </row>
        <row r="111">
          <cell r="A111" t="str">
            <v>Bromley</v>
          </cell>
        </row>
        <row r="112">
          <cell r="A112" t="str">
            <v>Croydon</v>
          </cell>
        </row>
        <row r="113">
          <cell r="A113" t="str">
            <v>Ealing</v>
          </cell>
        </row>
        <row r="114">
          <cell r="A114" t="str">
            <v>Enfield</v>
          </cell>
        </row>
        <row r="115">
          <cell r="A115" t="str">
            <v>Greenwich</v>
          </cell>
        </row>
        <row r="116">
          <cell r="A116" t="str">
            <v>Harrow</v>
          </cell>
        </row>
        <row r="117">
          <cell r="A117" t="str">
            <v>Havering</v>
          </cell>
        </row>
        <row r="118">
          <cell r="A118" t="str">
            <v>Hillingdon</v>
          </cell>
        </row>
        <row r="119">
          <cell r="A119" t="str">
            <v>Hounslow</v>
          </cell>
        </row>
        <row r="120">
          <cell r="A120" t="str">
            <v>Kingston upon Thames</v>
          </cell>
        </row>
        <row r="121">
          <cell r="A121" t="str">
            <v>Merton</v>
          </cell>
        </row>
        <row r="122">
          <cell r="A122" t="str">
            <v>Redbridge</v>
          </cell>
        </row>
        <row r="123">
          <cell r="A123" t="str">
            <v>Richmond upon Thames</v>
          </cell>
        </row>
        <row r="124">
          <cell r="A124" t="str">
            <v>Waltham Forest</v>
          </cell>
        </row>
        <row r="125">
          <cell r="A125" t="str">
            <v>?</v>
          </cell>
        </row>
        <row r="126">
          <cell r="A126" t="str">
            <v>South East</v>
          </cell>
        </row>
        <row r="127">
          <cell r="A127" t="str">
            <v>Bracknell Forest</v>
          </cell>
        </row>
        <row r="128">
          <cell r="A128" t="str">
            <v>Brighton and Hove</v>
          </cell>
        </row>
        <row r="129">
          <cell r="A129" t="str">
            <v>Buckinghamshire</v>
          </cell>
        </row>
        <row r="130">
          <cell r="A130" t="str">
            <v>East Sussex</v>
          </cell>
        </row>
        <row r="131">
          <cell r="A131" t="str">
            <v>Hampshire</v>
          </cell>
        </row>
        <row r="132">
          <cell r="A132" t="str">
            <v>Isle of Wight</v>
          </cell>
        </row>
        <row r="133">
          <cell r="A133" t="str">
            <v>Kent</v>
          </cell>
        </row>
        <row r="134">
          <cell r="A134" t="str">
            <v>Medway</v>
          </cell>
        </row>
        <row r="135">
          <cell r="A135" t="str">
            <v>Milton Keynes</v>
          </cell>
        </row>
        <row r="136">
          <cell r="A136" t="str">
            <v>Oxfordshire</v>
          </cell>
        </row>
        <row r="137">
          <cell r="A137" t="str">
            <v>Portsmouth</v>
          </cell>
        </row>
        <row r="138">
          <cell r="A138" t="str">
            <v>Reading</v>
          </cell>
        </row>
        <row r="139">
          <cell r="A139" t="str">
            <v>Slough</v>
          </cell>
        </row>
        <row r="140">
          <cell r="A140" t="str">
            <v>Southampton</v>
          </cell>
        </row>
        <row r="141">
          <cell r="A141" t="str">
            <v>Surrey</v>
          </cell>
        </row>
        <row r="142">
          <cell r="A142" t="str">
            <v>West Berkshire</v>
          </cell>
        </row>
        <row r="143">
          <cell r="A143" t="str">
            <v>West Sussex</v>
          </cell>
        </row>
        <row r="144">
          <cell r="A144" t="str">
            <v>Wokingham</v>
          </cell>
        </row>
        <row r="145">
          <cell r="A145" t="str">
            <v>?</v>
          </cell>
        </row>
        <row r="146">
          <cell r="A146" t="str">
            <v>South West</v>
          </cell>
        </row>
        <row r="147">
          <cell r="A147" t="str">
            <v>Bath and North East Somerset</v>
          </cell>
        </row>
        <row r="148">
          <cell r="A148" t="str">
            <v>Bournemouth, Christchurch and Poole</v>
          </cell>
        </row>
        <row r="149">
          <cell r="A149" t="str">
            <v>Bristol, City of</v>
          </cell>
        </row>
        <row r="150">
          <cell r="A150" t="str">
            <v>Cornwall</v>
          </cell>
        </row>
        <row r="151">
          <cell r="A151" t="str">
            <v>Devon</v>
          </cell>
        </row>
        <row r="152">
          <cell r="A152" t="str">
            <v>Dorset</v>
          </cell>
        </row>
        <row r="153">
          <cell r="A153" t="str">
            <v>Gloucestershire</v>
          </cell>
        </row>
        <row r="154">
          <cell r="A154" t="str">
            <v>North Somerset</v>
          </cell>
        </row>
        <row r="155">
          <cell r="A155" t="str">
            <v>Plymouth</v>
          </cell>
        </row>
        <row r="156">
          <cell r="A156" t="str">
            <v>Somerset</v>
          </cell>
        </row>
        <row r="157">
          <cell r="A157" t="str">
            <v>South Gloucestershire</v>
          </cell>
        </row>
        <row r="158">
          <cell r="A158" t="str">
            <v>Swindon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60FE17-F48F-4C2F-AF65-8B95F20FE5BC}" name="Table1" displayName="Table1" ref="A1:K152" totalsRowShown="0" headerRowDxfId="11" dataDxfId="10" tableBorderDxfId="9">
  <autoFilter ref="A1:K152" xr:uid="{2260FE17-F48F-4C2F-AF65-8B95F20FE5BC}"/>
  <tableColumns count="11">
    <tableColumn id="2" xr3:uid="{F2FB999F-E5B5-434F-A7CC-235F480558BD}" name="Column2" dataDxfId="8"/>
    <tableColumn id="3" xr3:uid="{84E5A31F-CEB7-4D2F-B401-1332EE60E842}" name="Financial Year 2018/19" dataDxfId="7" dataCellStyle="Comma"/>
    <tableColumn id="4" xr3:uid="{1A6321C2-AD51-40FC-9592-A1B009D9F3F3}" name="Financial Year 2019/20" dataDxfId="6"/>
    <tableColumn id="5" xr3:uid="{9F9F2CDD-10DA-4A41-9BD8-9E7C6B6BC3EE}" name="Financial year 2020/21"/>
    <tableColumn id="6" xr3:uid="{7D4A060B-4F46-4F7D-B838-E5A372EDF6BD}" name="Financial year 2021/22"/>
    <tableColumn id="7" xr3:uid="{47F323A7-BBB8-4EDC-BD0D-A07D376A2661}" name="Column3" dataDxfId="5"/>
    <tableColumn id="8" xr3:uid="{C46AC9E9-E9F4-4270-A6F5-E7F9AC30E44E}" name="Local Authority rate under EYNFF (£)" dataDxfId="4"/>
    <tableColumn id="9" xr3:uid="{2D82F019-D386-45E6-8B4F-F3FB431B35D8}" name="Column4" dataDxfId="3"/>
    <tableColumn id="10" xr3:uid="{5918EE3C-D527-439C-884E-32E06F406432}" name="Column5" dataDxfId="2"/>
    <tableColumn id="11" xr3:uid="{F5A08624-06A1-482D-98EF-31B3B79849F8}" name="Column6" dataDxfId="1"/>
    <tableColumn id="12" xr3:uid="{4974926D-2204-4590-AF12-CA456021B1D4}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AE9D-E77F-4065-AB68-CCB233BFFEA8}">
  <dimension ref="B4:K10"/>
  <sheetViews>
    <sheetView showGridLines="0" showRowColHeaders="0" tabSelected="1" topLeftCell="A3" workbookViewId="0">
      <selection activeCell="E5" sqref="E5"/>
    </sheetView>
  </sheetViews>
  <sheetFormatPr defaultRowHeight="14.5" x14ac:dyDescent="0.35"/>
  <cols>
    <col min="2" max="6" width="19.54296875" customWidth="1"/>
    <col min="7" max="11" width="17.7265625" customWidth="1"/>
  </cols>
  <sheetData>
    <row r="4" spans="2:11" ht="15" thickBot="1" x14ac:dyDescent="0.4">
      <c r="B4" s="1" t="s">
        <v>0</v>
      </c>
    </row>
    <row r="5" spans="2:11" ht="15" thickBot="1" x14ac:dyDescent="0.4">
      <c r="B5" t="s">
        <v>1</v>
      </c>
      <c r="E5" s="146" t="s">
        <v>50</v>
      </c>
    </row>
    <row r="8" spans="2:11" ht="52.9" customHeight="1" x14ac:dyDescent="0.35">
      <c r="B8" s="136" t="s">
        <v>2</v>
      </c>
      <c r="C8" s="137" t="s">
        <v>3</v>
      </c>
      <c r="D8" s="138" t="s">
        <v>4</v>
      </c>
      <c r="E8" s="147" t="s">
        <v>5</v>
      </c>
      <c r="F8" s="147"/>
      <c r="G8" s="148" t="s">
        <v>6</v>
      </c>
      <c r="H8" s="148"/>
      <c r="I8" s="148"/>
      <c r="J8" s="148"/>
      <c r="K8" s="148"/>
    </row>
    <row r="9" spans="2:11" ht="65.5" x14ac:dyDescent="0.35">
      <c r="B9" s="139" t="s">
        <v>7</v>
      </c>
      <c r="C9" s="140" t="s">
        <v>8</v>
      </c>
      <c r="D9" s="141" t="s">
        <v>9</v>
      </c>
      <c r="E9" s="141" t="s">
        <v>10</v>
      </c>
      <c r="F9" s="140" t="s">
        <v>11</v>
      </c>
      <c r="G9" s="137" t="s">
        <v>12</v>
      </c>
      <c r="H9" s="142" t="s">
        <v>13</v>
      </c>
      <c r="I9" s="143" t="s">
        <v>14</v>
      </c>
      <c r="J9" s="144" t="s">
        <v>15</v>
      </c>
      <c r="K9" s="145" t="s">
        <v>16</v>
      </c>
    </row>
    <row r="10" spans="2:11" s="134" customFormat="1" ht="74.5" customHeight="1" x14ac:dyDescent="0.35">
      <c r="B10" s="135">
        <f>IFERROR(VLOOKUP($E$5,Table1[],2,FALSE),"Select LA")</f>
        <v>-120000</v>
      </c>
      <c r="C10" s="135">
        <f>IFERROR(VLOOKUP($E$5,Table1[],3,FALSE),"Select LA")</f>
        <v>1110000</v>
      </c>
      <c r="D10" s="135" t="str">
        <f>IFERROR(VLOOKUP($E$5,Table1[],4,FALSE),"Select LA")</f>
        <v xml:space="preserve">Underspend no figure given </v>
      </c>
      <c r="E10" s="135">
        <f>IFERROR(VLOOKUP($E$5,Table1[],5,FALSE),"Select LA")</f>
        <v>-1209000</v>
      </c>
      <c r="F10" s="135" t="str">
        <f>IFERROR(VLOOKUP($E$5,Table1[],6,FALSE),"Select LA")</f>
        <v>Carried forward into overall DSG deficit</v>
      </c>
      <c r="G10" s="135">
        <f>IFERROR(VLOOKUP($E$5,Table1[],7,FALSE),"Select LA")</f>
        <v>4.91</v>
      </c>
      <c r="H10" s="135">
        <f>IFERROR(VLOOKUP($E$5,Table1[],8,FALSE),"Select LA")</f>
        <v>4.99</v>
      </c>
      <c r="I10" s="135">
        <f>IFERROR(VLOOKUP($E$5,Table1[],9,FALSE),"Select LA")</f>
        <v>5.05</v>
      </c>
      <c r="J10" s="135">
        <f>IFERROR(VLOOKUP($E$5,Table1[],10,FALSE),"Select LA")</f>
        <v>5.22</v>
      </c>
      <c r="K10" s="135">
        <f>IFERROR(VLOOKUP($E$5,Table1[],11,FALSE),"Select LA")</f>
        <v>5.51</v>
      </c>
    </row>
  </sheetData>
  <sheetProtection algorithmName="SHA-512" hashValue="KAtyeeaqhxM9ZHqapjNAHOPS1CXb1uu0beqnQcTDEr9bov2lwqn3uY3uQ4fPwkvymeVntc12JA5/eKWwgqgMIw==" saltValue="edFmMgNF0J4j5JTPw3sN2Q==" spinCount="100000" sheet="1" selectLockedCells="1"/>
  <mergeCells count="2">
    <mergeCell ref="E8:F8"/>
    <mergeCell ref="G8:K8"/>
  </mergeCells>
  <conditionalFormatting sqref="B10:K10">
    <cfRule type="cellIs" dxfId="12" priority="1" operator="lessThan">
      <formula>0</formula>
    </cfRule>
  </conditionalFormatting>
  <dataValidations count="1">
    <dataValidation type="list" allowBlank="1" showInputMessage="1" showErrorMessage="1" sqref="E5" xr:uid="{0E9FEE96-3A38-434A-ADDB-6E58E5388805}">
      <formula1>LAlist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0A37-F906-46E5-B33F-5189427A2FC6}">
  <dimension ref="A1:K155"/>
  <sheetViews>
    <sheetView zoomScale="80" zoomScaleNormal="80" workbookViewId="0">
      <selection activeCell="C13" sqref="C13"/>
    </sheetView>
  </sheetViews>
  <sheetFormatPr defaultRowHeight="14.5" x14ac:dyDescent="0.35"/>
  <cols>
    <col min="1" max="1" width="29.453125" bestFit="1" customWidth="1"/>
    <col min="2" max="2" width="30.1796875" customWidth="1"/>
    <col min="3" max="3" width="27.7265625" style="18" customWidth="1"/>
    <col min="4" max="4" width="26.1796875" style="18" customWidth="1"/>
    <col min="5" max="5" width="31.453125" customWidth="1"/>
    <col min="6" max="6" width="31.81640625" customWidth="1"/>
    <col min="7" max="7" width="33.81640625" customWidth="1"/>
    <col min="8" max="9" width="11.54296875" customWidth="1"/>
    <col min="10" max="11" width="10.54296875" customWidth="1"/>
  </cols>
  <sheetData>
    <row r="1" spans="1:11" ht="43.5" customHeight="1" x14ac:dyDescent="0.35">
      <c r="A1" s="118" t="s">
        <v>17</v>
      </c>
      <c r="B1" s="46" t="s">
        <v>2</v>
      </c>
      <c r="C1" s="47" t="s">
        <v>3</v>
      </c>
      <c r="D1" s="59" t="s">
        <v>4</v>
      </c>
      <c r="E1" s="121" t="s">
        <v>5</v>
      </c>
      <c r="F1" s="122" t="s">
        <v>18</v>
      </c>
      <c r="G1" s="119" t="s">
        <v>6</v>
      </c>
      <c r="H1" s="120" t="s">
        <v>19</v>
      </c>
      <c r="I1" s="120" t="s">
        <v>20</v>
      </c>
      <c r="J1" s="120" t="s">
        <v>21</v>
      </c>
      <c r="K1" s="120" t="s">
        <v>22</v>
      </c>
    </row>
    <row r="2" spans="1:11" ht="39" x14ac:dyDescent="0.35">
      <c r="A2" s="48" t="s">
        <v>23</v>
      </c>
      <c r="B2" s="3" t="s">
        <v>7</v>
      </c>
      <c r="C2" s="4" t="s">
        <v>8</v>
      </c>
      <c r="D2" s="44" t="s">
        <v>9</v>
      </c>
      <c r="E2" s="44" t="s">
        <v>24</v>
      </c>
      <c r="F2" s="4" t="s">
        <v>11</v>
      </c>
      <c r="G2" s="100" t="s">
        <v>12</v>
      </c>
      <c r="H2" s="101" t="s">
        <v>13</v>
      </c>
      <c r="I2" s="102" t="s">
        <v>14</v>
      </c>
      <c r="J2" s="103" t="s">
        <v>15</v>
      </c>
      <c r="K2" s="124" t="s">
        <v>16</v>
      </c>
    </row>
    <row r="3" spans="1:11" x14ac:dyDescent="0.35">
      <c r="A3" s="115" t="s">
        <v>25</v>
      </c>
      <c r="B3" s="25">
        <v>983000</v>
      </c>
      <c r="C3" s="22">
        <v>95000</v>
      </c>
      <c r="D3" s="26" t="s">
        <v>26</v>
      </c>
      <c r="E3" s="29">
        <v>596000</v>
      </c>
      <c r="F3" s="99" t="s">
        <v>27</v>
      </c>
      <c r="G3" s="9">
        <v>5.93</v>
      </c>
      <c r="H3" s="9">
        <v>6.01</v>
      </c>
      <c r="I3" s="9">
        <v>6.07</v>
      </c>
      <c r="J3" s="58">
        <v>6.2399999999999993</v>
      </c>
      <c r="K3" s="125">
        <v>6.41</v>
      </c>
    </row>
    <row r="4" spans="1:11" x14ac:dyDescent="0.35">
      <c r="A4" s="115" t="s">
        <v>28</v>
      </c>
      <c r="B4" s="21" t="s">
        <v>29</v>
      </c>
      <c r="C4" s="25">
        <v>397515</v>
      </c>
      <c r="D4" s="26" t="s">
        <v>26</v>
      </c>
      <c r="E4" s="33">
        <v>-288023</v>
      </c>
      <c r="F4" s="99" t="s">
        <v>30</v>
      </c>
      <c r="G4" s="9">
        <v>4.3</v>
      </c>
      <c r="H4" s="9">
        <v>4.38</v>
      </c>
      <c r="I4" s="9">
        <v>4.4400000000000004</v>
      </c>
      <c r="J4" s="58">
        <v>4.6100000000000003</v>
      </c>
      <c r="K4" s="125">
        <v>4.87</v>
      </c>
    </row>
    <row r="5" spans="1:11" x14ac:dyDescent="0.35">
      <c r="A5" s="116" t="s">
        <v>31</v>
      </c>
      <c r="B5" s="33">
        <v>-290000</v>
      </c>
      <c r="C5" s="22">
        <v>0</v>
      </c>
      <c r="D5" s="22">
        <v>420764</v>
      </c>
      <c r="E5" s="33">
        <v>-1422000</v>
      </c>
      <c r="F5" s="99" t="s">
        <v>30</v>
      </c>
      <c r="G5" s="9">
        <v>4.3</v>
      </c>
      <c r="H5" s="9">
        <v>4.38</v>
      </c>
      <c r="I5" s="9">
        <v>4.4400000000000004</v>
      </c>
      <c r="J5" s="58">
        <v>4.6100000000000003</v>
      </c>
      <c r="K5" s="125">
        <v>4.88</v>
      </c>
    </row>
    <row r="6" spans="1:11" x14ac:dyDescent="0.35">
      <c r="A6" s="115" t="s">
        <v>32</v>
      </c>
      <c r="B6" s="29">
        <v>423205</v>
      </c>
      <c r="C6" s="22">
        <v>871000</v>
      </c>
      <c r="D6" s="22">
        <v>3000</v>
      </c>
      <c r="E6" s="33">
        <v>-105000</v>
      </c>
      <c r="F6" s="99" t="s">
        <v>30</v>
      </c>
      <c r="G6" s="9">
        <v>4.5599999999999996</v>
      </c>
      <c r="H6" s="9">
        <v>4.6399999999999997</v>
      </c>
      <c r="I6" s="9">
        <v>4.7</v>
      </c>
      <c r="J6" s="58">
        <v>4.8699999999999992</v>
      </c>
      <c r="K6" s="125">
        <v>5.19</v>
      </c>
    </row>
    <row r="7" spans="1:11" x14ac:dyDescent="0.35">
      <c r="A7" s="115" t="s">
        <v>33</v>
      </c>
      <c r="B7" s="30">
        <v>-162000</v>
      </c>
      <c r="C7" s="22">
        <v>321000</v>
      </c>
      <c r="D7" s="22">
        <v>589000</v>
      </c>
      <c r="E7" s="28">
        <v>90000</v>
      </c>
      <c r="F7" s="99" t="s">
        <v>34</v>
      </c>
      <c r="G7" s="9">
        <v>5.1100000000000003</v>
      </c>
      <c r="H7" s="9">
        <v>5.19</v>
      </c>
      <c r="I7" s="9">
        <v>5.25</v>
      </c>
      <c r="J7" s="58">
        <v>5.42</v>
      </c>
      <c r="K7" s="125">
        <v>5.77</v>
      </c>
    </row>
    <row r="8" spans="1:11" x14ac:dyDescent="0.35">
      <c r="A8" s="115" t="s">
        <v>35</v>
      </c>
      <c r="B8" s="25">
        <v>2678000</v>
      </c>
      <c r="C8" s="22">
        <v>1800000</v>
      </c>
      <c r="D8" s="27">
        <v>-900000</v>
      </c>
      <c r="E8" s="28">
        <v>1400000</v>
      </c>
      <c r="F8" s="99" t="s">
        <v>220</v>
      </c>
      <c r="G8" s="9">
        <v>4.71</v>
      </c>
      <c r="H8" s="9">
        <v>4.79</v>
      </c>
      <c r="I8" s="9">
        <v>4.8499999999999996</v>
      </c>
      <c r="J8" s="58">
        <v>5.0199999999999996</v>
      </c>
      <c r="K8" s="125">
        <v>5.35</v>
      </c>
    </row>
    <row r="9" spans="1:11" x14ac:dyDescent="0.35">
      <c r="A9" s="115" t="s">
        <v>37</v>
      </c>
      <c r="B9" s="27">
        <v>-551575</v>
      </c>
      <c r="C9" s="33">
        <v>-33000</v>
      </c>
      <c r="D9" s="26" t="s">
        <v>26</v>
      </c>
      <c r="E9" s="27">
        <v>-12990</v>
      </c>
      <c r="F9" s="99" t="s">
        <v>30</v>
      </c>
      <c r="G9" s="9">
        <v>4.62</v>
      </c>
      <c r="H9" s="9">
        <v>4.7</v>
      </c>
      <c r="I9" s="9">
        <v>4.76</v>
      </c>
      <c r="J9" s="58">
        <v>4.93</v>
      </c>
      <c r="K9" s="125">
        <v>5.03</v>
      </c>
    </row>
    <row r="10" spans="1:11" x14ac:dyDescent="0.35">
      <c r="A10" s="115" t="s">
        <v>38</v>
      </c>
      <c r="B10" s="25">
        <v>6000</v>
      </c>
      <c r="C10" s="22">
        <v>119000</v>
      </c>
      <c r="D10" s="34" t="s">
        <v>39</v>
      </c>
      <c r="E10" s="29">
        <v>137000</v>
      </c>
      <c r="F10" s="99" t="s">
        <v>34</v>
      </c>
      <c r="G10" s="9">
        <v>4.3600000000000003</v>
      </c>
      <c r="H10" s="9">
        <v>4.4400000000000004</v>
      </c>
      <c r="I10" s="9">
        <v>4.5</v>
      </c>
      <c r="J10" s="58">
        <v>4.67</v>
      </c>
      <c r="K10" s="125">
        <v>4.9800000000000004</v>
      </c>
    </row>
    <row r="11" spans="1:11" x14ac:dyDescent="0.35">
      <c r="A11" s="115" t="s">
        <v>40</v>
      </c>
      <c r="B11" s="25">
        <v>494000</v>
      </c>
      <c r="C11" s="22">
        <v>194289</v>
      </c>
      <c r="D11" s="27">
        <v>-252752</v>
      </c>
      <c r="E11" s="33">
        <v>-236656</v>
      </c>
      <c r="F11" s="99" t="s">
        <v>30</v>
      </c>
      <c r="G11" s="9">
        <v>4.37</v>
      </c>
      <c r="H11" s="9">
        <v>4.45</v>
      </c>
      <c r="I11" s="9">
        <v>4.51</v>
      </c>
      <c r="J11" s="58">
        <v>4.68</v>
      </c>
      <c r="K11" s="125">
        <v>5.0199999999999996</v>
      </c>
    </row>
    <row r="12" spans="1:11" ht="20" x14ac:dyDescent="0.35">
      <c r="A12" s="116" t="s">
        <v>41</v>
      </c>
      <c r="B12" s="42" t="s">
        <v>42</v>
      </c>
      <c r="C12" s="28">
        <v>32000</v>
      </c>
      <c r="D12" s="21" t="s">
        <v>43</v>
      </c>
      <c r="E12" s="33">
        <v>-438000</v>
      </c>
      <c r="F12" s="99" t="s">
        <v>30</v>
      </c>
      <c r="G12" s="9">
        <v>4.3</v>
      </c>
      <c r="H12" s="9">
        <v>4.38</v>
      </c>
      <c r="I12" s="9">
        <v>4.4400000000000004</v>
      </c>
      <c r="J12" s="58">
        <v>4.6100000000000003</v>
      </c>
      <c r="K12" s="125">
        <v>4.87</v>
      </c>
    </row>
    <row r="13" spans="1:11" x14ac:dyDescent="0.35">
      <c r="A13" s="115" t="s">
        <v>44</v>
      </c>
      <c r="B13" s="25">
        <v>152000</v>
      </c>
      <c r="C13" s="22">
        <v>280000</v>
      </c>
      <c r="D13" s="26" t="s">
        <v>26</v>
      </c>
      <c r="E13" s="29">
        <v>307000</v>
      </c>
      <c r="F13" s="99" t="s">
        <v>220</v>
      </c>
      <c r="G13" s="9">
        <v>4.93</v>
      </c>
      <c r="H13" s="9">
        <v>5.01</v>
      </c>
      <c r="I13" s="9">
        <v>5.07</v>
      </c>
      <c r="J13" s="58">
        <v>5.2399999999999993</v>
      </c>
      <c r="K13" s="125">
        <v>5.58</v>
      </c>
    </row>
    <row r="14" spans="1:11" x14ac:dyDescent="0.35">
      <c r="A14" s="115" t="s">
        <v>45</v>
      </c>
      <c r="B14" s="25">
        <v>730000</v>
      </c>
      <c r="C14" s="28">
        <v>29000</v>
      </c>
      <c r="D14" s="27">
        <v>-561000</v>
      </c>
      <c r="E14" s="28">
        <v>68000</v>
      </c>
      <c r="F14" s="99" t="s">
        <v>46</v>
      </c>
      <c r="G14" s="9">
        <v>4.57</v>
      </c>
      <c r="H14" s="9">
        <v>4.63</v>
      </c>
      <c r="I14" s="9">
        <v>4.6900000000000004</v>
      </c>
      <c r="J14" s="58">
        <v>4.8599999999999994</v>
      </c>
      <c r="K14" s="125">
        <v>5.05</v>
      </c>
    </row>
    <row r="15" spans="1:11" x14ac:dyDescent="0.35">
      <c r="A15" s="115" t="s">
        <v>47</v>
      </c>
      <c r="B15" s="25">
        <v>679595.38</v>
      </c>
      <c r="C15" s="33">
        <v>-240164</v>
      </c>
      <c r="D15" s="34" t="s">
        <v>39</v>
      </c>
      <c r="E15" s="28">
        <v>41000</v>
      </c>
      <c r="F15" s="99" t="s">
        <v>34</v>
      </c>
      <c r="G15" s="9">
        <v>5.37</v>
      </c>
      <c r="H15" s="9">
        <v>5.45</v>
      </c>
      <c r="I15" s="9">
        <v>5.51</v>
      </c>
      <c r="J15" s="58">
        <v>5.68</v>
      </c>
      <c r="K15" s="125">
        <v>5.93</v>
      </c>
    </row>
    <row r="16" spans="1:11" x14ac:dyDescent="0.35">
      <c r="A16" s="115" t="s">
        <v>48</v>
      </c>
      <c r="B16" s="25">
        <v>352000</v>
      </c>
      <c r="C16" s="22">
        <v>520000</v>
      </c>
      <c r="D16" s="29">
        <v>626000</v>
      </c>
      <c r="E16" s="28">
        <v>111000</v>
      </c>
      <c r="F16" s="99" t="s">
        <v>220</v>
      </c>
      <c r="G16" s="9">
        <v>4.45</v>
      </c>
      <c r="H16" s="9">
        <v>4.53</v>
      </c>
      <c r="I16" s="9">
        <v>4.59</v>
      </c>
      <c r="J16" s="58">
        <v>4.76</v>
      </c>
      <c r="K16" s="125">
        <v>5.0199999999999996</v>
      </c>
    </row>
    <row r="17" spans="1:11" x14ac:dyDescent="0.35">
      <c r="A17" s="115" t="s">
        <v>49</v>
      </c>
      <c r="B17" s="25">
        <v>1115000</v>
      </c>
      <c r="C17" s="27">
        <v>-21000</v>
      </c>
      <c r="D17" s="22">
        <v>641000</v>
      </c>
      <c r="E17" s="27">
        <v>-434000</v>
      </c>
      <c r="F17" s="99" t="s">
        <v>220</v>
      </c>
      <c r="G17" s="9">
        <v>5.69</v>
      </c>
      <c r="H17" s="9">
        <v>5.69</v>
      </c>
      <c r="I17" s="9">
        <v>5.69</v>
      </c>
      <c r="J17" s="58">
        <v>5.69</v>
      </c>
      <c r="K17" s="125">
        <v>5.8</v>
      </c>
    </row>
    <row r="18" spans="1:11" x14ac:dyDescent="0.35">
      <c r="A18" s="115" t="s">
        <v>50</v>
      </c>
      <c r="B18" s="30">
        <v>-120000</v>
      </c>
      <c r="C18" s="22">
        <v>1110000</v>
      </c>
      <c r="D18" s="26" t="s">
        <v>26</v>
      </c>
      <c r="E18" s="27">
        <v>-1209000</v>
      </c>
      <c r="F18" s="99" t="s">
        <v>30</v>
      </c>
      <c r="G18" s="9">
        <v>4.91</v>
      </c>
      <c r="H18" s="9">
        <v>4.99</v>
      </c>
      <c r="I18" s="9">
        <v>5.05</v>
      </c>
      <c r="J18" s="58">
        <v>5.22</v>
      </c>
      <c r="K18" s="125">
        <v>5.51</v>
      </c>
    </row>
    <row r="19" spans="1:11" x14ac:dyDescent="0.35">
      <c r="A19" s="115" t="s">
        <v>51</v>
      </c>
      <c r="B19" s="39">
        <v>206069</v>
      </c>
      <c r="C19" s="22">
        <v>698000</v>
      </c>
      <c r="D19" s="39">
        <v>660000</v>
      </c>
      <c r="E19" s="81">
        <v>397023</v>
      </c>
      <c r="F19" s="104" t="s">
        <v>52</v>
      </c>
      <c r="G19" s="9">
        <v>4.6399999999999997</v>
      </c>
      <c r="H19" s="9">
        <v>4.72</v>
      </c>
      <c r="I19" s="9">
        <v>4.78</v>
      </c>
      <c r="J19" s="58">
        <v>4.9499999999999993</v>
      </c>
      <c r="K19" s="125">
        <v>5.26</v>
      </c>
    </row>
    <row r="20" spans="1:11" x14ac:dyDescent="0.35">
      <c r="A20" s="115" t="s">
        <v>53</v>
      </c>
      <c r="B20" s="28">
        <v>0</v>
      </c>
      <c r="C20" s="35">
        <v>33627</v>
      </c>
      <c r="D20" s="21" t="s">
        <v>54</v>
      </c>
      <c r="E20" s="29" t="s">
        <v>55</v>
      </c>
      <c r="F20" s="29" t="s">
        <v>55</v>
      </c>
      <c r="G20" s="9">
        <v>4.3</v>
      </c>
      <c r="H20" s="9">
        <v>4.38</v>
      </c>
      <c r="I20" s="9">
        <v>4.4400000000000004</v>
      </c>
      <c r="J20" s="58">
        <v>4.6100000000000003</v>
      </c>
      <c r="K20" s="125">
        <v>4.9000000000000004</v>
      </c>
    </row>
    <row r="21" spans="1:11" x14ac:dyDescent="0.35">
      <c r="A21" s="115" t="s">
        <v>56</v>
      </c>
      <c r="B21" s="29">
        <v>281838</v>
      </c>
      <c r="C21" s="22">
        <v>83799</v>
      </c>
      <c r="D21" s="21" t="s">
        <v>57</v>
      </c>
      <c r="E21" s="33">
        <v>-85677</v>
      </c>
      <c r="F21" s="105" t="s">
        <v>220</v>
      </c>
      <c r="G21" s="9">
        <v>4.3</v>
      </c>
      <c r="H21" s="9">
        <v>4.38</v>
      </c>
      <c r="I21" s="9">
        <v>4.4400000000000004</v>
      </c>
      <c r="J21" s="58">
        <v>4.6100000000000003</v>
      </c>
      <c r="K21" s="125">
        <v>4.87</v>
      </c>
    </row>
    <row r="22" spans="1:11" x14ac:dyDescent="0.35">
      <c r="A22" s="115" t="s">
        <v>58</v>
      </c>
      <c r="B22" s="25">
        <v>1200000</v>
      </c>
      <c r="C22" s="25">
        <v>1120000</v>
      </c>
      <c r="D22" s="22">
        <v>120000</v>
      </c>
      <c r="E22" s="28">
        <v>1360000</v>
      </c>
      <c r="F22" s="109" t="s">
        <v>52</v>
      </c>
      <c r="G22" s="9">
        <v>4.42</v>
      </c>
      <c r="H22" s="9">
        <v>4.5</v>
      </c>
      <c r="I22" s="9">
        <v>4.5599999999999996</v>
      </c>
      <c r="J22" s="58">
        <v>4.7299999999999995</v>
      </c>
      <c r="K22" s="125">
        <v>4.99</v>
      </c>
    </row>
    <row r="23" spans="1:11" x14ac:dyDescent="0.35">
      <c r="A23" s="115" t="s">
        <v>59</v>
      </c>
      <c r="B23" s="25">
        <v>0</v>
      </c>
      <c r="C23" s="22">
        <v>0</v>
      </c>
      <c r="D23" s="21" t="s">
        <v>57</v>
      </c>
      <c r="E23" s="21" t="s">
        <v>60</v>
      </c>
      <c r="F23" s="106" t="s">
        <v>61</v>
      </c>
      <c r="G23" s="9">
        <v>8.51</v>
      </c>
      <c r="H23" s="9">
        <v>8.51</v>
      </c>
      <c r="I23" s="9">
        <v>8.51</v>
      </c>
      <c r="J23" s="58">
        <v>8.51</v>
      </c>
      <c r="K23" s="125">
        <v>8.73</v>
      </c>
    </row>
    <row r="24" spans="1:11" x14ac:dyDescent="0.35">
      <c r="A24" s="115" t="s">
        <v>62</v>
      </c>
      <c r="B24" s="30">
        <v>-895265</v>
      </c>
      <c r="C24" s="27">
        <v>-1449407</v>
      </c>
      <c r="D24" s="27">
        <v>-598000</v>
      </c>
      <c r="E24" s="33">
        <v>-414260</v>
      </c>
      <c r="F24" s="99" t="s">
        <v>30</v>
      </c>
      <c r="G24" s="9">
        <v>4.3</v>
      </c>
      <c r="H24" s="9">
        <v>4.38</v>
      </c>
      <c r="I24" s="9">
        <v>4.4400000000000004</v>
      </c>
      <c r="J24" s="58">
        <v>4.6100000000000003</v>
      </c>
      <c r="K24" s="125">
        <v>4.95</v>
      </c>
    </row>
    <row r="25" spans="1:11" x14ac:dyDescent="0.35">
      <c r="A25" s="115" t="s">
        <v>63</v>
      </c>
      <c r="B25" s="25">
        <v>629076</v>
      </c>
      <c r="C25" s="21" t="s">
        <v>64</v>
      </c>
      <c r="D25" s="22" t="s">
        <v>65</v>
      </c>
      <c r="E25" s="21" t="s">
        <v>57</v>
      </c>
      <c r="F25" s="106" t="s">
        <v>66</v>
      </c>
      <c r="G25" s="9">
        <v>4.3</v>
      </c>
      <c r="H25" s="9">
        <v>4.38</v>
      </c>
      <c r="I25" s="9">
        <v>4.4400000000000004</v>
      </c>
      <c r="J25" s="58">
        <v>4.6100000000000003</v>
      </c>
      <c r="K25" s="125">
        <v>4.87</v>
      </c>
    </row>
    <row r="26" spans="1:11" x14ac:dyDescent="0.35">
      <c r="A26" s="115" t="s">
        <v>67</v>
      </c>
      <c r="B26" s="27">
        <v>-526043</v>
      </c>
      <c r="C26" s="22">
        <v>605003</v>
      </c>
      <c r="D26" s="27">
        <v>-442869</v>
      </c>
      <c r="E26" s="28">
        <v>94358</v>
      </c>
      <c r="F26" s="99" t="s">
        <v>34</v>
      </c>
      <c r="G26" s="9">
        <v>4.3</v>
      </c>
      <c r="H26" s="9">
        <v>4.38</v>
      </c>
      <c r="I26" s="9">
        <v>4.4400000000000004</v>
      </c>
      <c r="J26" s="58">
        <v>4.6100000000000003</v>
      </c>
      <c r="K26" s="125">
        <v>4.87</v>
      </c>
    </row>
    <row r="27" spans="1:11" x14ac:dyDescent="0.35">
      <c r="A27" s="115" t="s">
        <v>68</v>
      </c>
      <c r="B27" s="25">
        <v>10858</v>
      </c>
      <c r="C27" s="22">
        <v>683785</v>
      </c>
      <c r="D27" s="27">
        <v>-175000</v>
      </c>
      <c r="E27" s="28">
        <v>457000</v>
      </c>
      <c r="F27" s="104" t="s">
        <v>69</v>
      </c>
      <c r="G27" s="9">
        <v>4.3</v>
      </c>
      <c r="H27" s="9">
        <v>4.38</v>
      </c>
      <c r="I27" s="9">
        <v>4.4400000000000004</v>
      </c>
      <c r="J27" s="58">
        <v>4.6100000000000003</v>
      </c>
      <c r="K27" s="125">
        <v>4.87</v>
      </c>
    </row>
    <row r="28" spans="1:11" x14ac:dyDescent="0.35">
      <c r="A28" s="115" t="s">
        <v>70</v>
      </c>
      <c r="B28" s="25">
        <v>407282</v>
      </c>
      <c r="C28" s="22">
        <v>226486</v>
      </c>
      <c r="D28" s="26" t="s">
        <v>26</v>
      </c>
      <c r="E28" s="33">
        <v>-97000</v>
      </c>
      <c r="F28" s="99" t="s">
        <v>30</v>
      </c>
      <c r="G28" s="9">
        <v>4.42</v>
      </c>
      <c r="H28" s="9">
        <v>4.5</v>
      </c>
      <c r="I28" s="9">
        <v>4.5599999999999996</v>
      </c>
      <c r="J28" s="58">
        <v>4.7299999999999995</v>
      </c>
      <c r="K28" s="125">
        <v>5.08</v>
      </c>
    </row>
    <row r="29" spans="1:11" x14ac:dyDescent="0.35">
      <c r="A29" s="115" t="s">
        <v>71</v>
      </c>
      <c r="B29" s="23" t="s">
        <v>54</v>
      </c>
      <c r="C29" s="21" t="s">
        <v>72</v>
      </c>
      <c r="D29" s="22">
        <v>1998000</v>
      </c>
      <c r="E29" s="21" t="s">
        <v>73</v>
      </c>
      <c r="F29" s="106" t="s">
        <v>74</v>
      </c>
      <c r="G29" s="9">
        <v>5.13</v>
      </c>
      <c r="H29" s="9">
        <v>5.21</v>
      </c>
      <c r="I29" s="9">
        <v>5.27</v>
      </c>
      <c r="J29" s="58">
        <v>5.4399999999999995</v>
      </c>
      <c r="K29" s="125">
        <v>5.78</v>
      </c>
    </row>
    <row r="30" spans="1:11" x14ac:dyDescent="0.35">
      <c r="A30" s="115" t="s">
        <v>75</v>
      </c>
      <c r="B30" s="33">
        <v>-477000</v>
      </c>
      <c r="C30" s="22">
        <v>893021</v>
      </c>
      <c r="D30" s="26" t="s">
        <v>26</v>
      </c>
      <c r="E30" s="28">
        <v>1862130</v>
      </c>
      <c r="F30" s="99" t="s">
        <v>46</v>
      </c>
      <c r="G30" s="9">
        <v>4.3</v>
      </c>
      <c r="H30" s="9">
        <v>4.38</v>
      </c>
      <c r="I30" s="9">
        <v>4.4400000000000004</v>
      </c>
      <c r="J30" s="58">
        <v>4.6100000000000003</v>
      </c>
      <c r="K30" s="125">
        <v>4.87</v>
      </c>
    </row>
    <row r="31" spans="1:11" x14ac:dyDescent="0.35">
      <c r="A31" s="115" t="s">
        <v>76</v>
      </c>
      <c r="B31" s="25">
        <v>70753</v>
      </c>
      <c r="C31" s="22">
        <v>219000</v>
      </c>
      <c r="D31" s="26" t="s">
        <v>26</v>
      </c>
      <c r="E31" s="22">
        <v>22857</v>
      </c>
      <c r="F31" s="99" t="s">
        <v>46</v>
      </c>
      <c r="G31" s="11">
        <v>4.4400000000000004</v>
      </c>
      <c r="H31" s="12">
        <v>4.5199999999999996</v>
      </c>
      <c r="I31" s="13">
        <v>4.58</v>
      </c>
      <c r="J31" s="58">
        <v>4.75</v>
      </c>
      <c r="K31" s="125">
        <v>4.97</v>
      </c>
    </row>
    <row r="32" spans="1:11" x14ac:dyDescent="0.35">
      <c r="A32" s="115" t="s">
        <v>77</v>
      </c>
      <c r="B32" s="30">
        <v>-704000</v>
      </c>
      <c r="C32" s="22">
        <v>366500</v>
      </c>
      <c r="D32" s="27">
        <v>-2000</v>
      </c>
      <c r="E32" s="33">
        <v>-677217</v>
      </c>
      <c r="F32" s="99" t="s">
        <v>30</v>
      </c>
      <c r="G32" s="9">
        <v>4.6100000000000003</v>
      </c>
      <c r="H32" s="9">
        <v>4.6900000000000004</v>
      </c>
      <c r="I32" s="9">
        <v>4.75</v>
      </c>
      <c r="J32" s="58">
        <v>4.92</v>
      </c>
      <c r="K32" s="125">
        <v>5.13</v>
      </c>
    </row>
    <row r="33" spans="1:11" x14ac:dyDescent="0.35">
      <c r="A33" s="115" t="s">
        <v>78</v>
      </c>
      <c r="B33" s="29">
        <v>461000</v>
      </c>
      <c r="C33" s="27">
        <v>-45732</v>
      </c>
      <c r="D33" s="27">
        <v>-974000</v>
      </c>
      <c r="E33" s="28">
        <v>184855</v>
      </c>
      <c r="F33" s="104" t="s">
        <v>52</v>
      </c>
      <c r="G33" s="9">
        <v>4.3899999999999997</v>
      </c>
      <c r="H33" s="9">
        <v>4.3899999999999997</v>
      </c>
      <c r="I33" s="9">
        <v>4.4400000000000004</v>
      </c>
      <c r="J33" s="58">
        <v>4.6100000000000003</v>
      </c>
      <c r="K33" s="125">
        <v>4.87</v>
      </c>
    </row>
    <row r="34" spans="1:11" x14ac:dyDescent="0.35">
      <c r="A34" s="115" t="s">
        <v>79</v>
      </c>
      <c r="B34" s="29">
        <v>940000</v>
      </c>
      <c r="C34" s="22">
        <v>437000</v>
      </c>
      <c r="D34" s="26" t="s">
        <v>26</v>
      </c>
      <c r="E34" s="28">
        <v>784000</v>
      </c>
      <c r="F34" s="99" t="s">
        <v>34</v>
      </c>
      <c r="G34" s="9">
        <v>4.3</v>
      </c>
      <c r="H34" s="9">
        <v>4.38</v>
      </c>
      <c r="I34" s="9">
        <v>4.4400000000000004</v>
      </c>
      <c r="J34" s="58">
        <v>4.6100000000000003</v>
      </c>
      <c r="K34" s="125">
        <v>4.87</v>
      </c>
    </row>
    <row r="35" spans="1:11" x14ac:dyDescent="0.35">
      <c r="A35" s="115" t="s">
        <v>80</v>
      </c>
      <c r="B35" s="25">
        <v>209000</v>
      </c>
      <c r="C35" s="22">
        <v>490000</v>
      </c>
      <c r="D35" s="34" t="s">
        <v>39</v>
      </c>
      <c r="E35" s="28">
        <v>253876</v>
      </c>
      <c r="F35" s="104" t="s">
        <v>52</v>
      </c>
      <c r="G35" s="9">
        <v>4.46</v>
      </c>
      <c r="H35" s="9">
        <v>4.54</v>
      </c>
      <c r="I35" s="9">
        <v>4.5999999999999996</v>
      </c>
      <c r="J35" s="58">
        <v>4.7699999999999996</v>
      </c>
      <c r="K35" s="125">
        <v>4.96</v>
      </c>
    </row>
    <row r="36" spans="1:11" x14ac:dyDescent="0.35">
      <c r="A36" s="115" t="s">
        <v>81</v>
      </c>
      <c r="B36" s="29">
        <f>68363-7998.47</f>
        <v>60364.53</v>
      </c>
      <c r="C36" s="22">
        <v>298315</v>
      </c>
      <c r="D36" s="27">
        <v>-471941</v>
      </c>
      <c r="E36" s="33">
        <v>-244000</v>
      </c>
      <c r="F36" s="99" t="s">
        <v>220</v>
      </c>
      <c r="G36" s="9">
        <v>4.3</v>
      </c>
      <c r="H36" s="9">
        <v>4.38</v>
      </c>
      <c r="I36" s="9">
        <v>4.4400000000000004</v>
      </c>
      <c r="J36" s="58">
        <v>4.6100000000000003</v>
      </c>
      <c r="K36" s="125">
        <v>4.87</v>
      </c>
    </row>
    <row r="37" spans="1:11" x14ac:dyDescent="0.35">
      <c r="A37" s="115" t="s">
        <v>82</v>
      </c>
      <c r="B37" s="25">
        <v>495000</v>
      </c>
      <c r="C37" s="22">
        <v>595000</v>
      </c>
      <c r="D37" s="22">
        <v>500000</v>
      </c>
      <c r="E37" s="29">
        <v>74000</v>
      </c>
      <c r="F37" s="99" t="s">
        <v>46</v>
      </c>
      <c r="G37" s="9">
        <v>4.3</v>
      </c>
      <c r="H37" s="9">
        <v>4.38</v>
      </c>
      <c r="I37" s="9">
        <v>4.4400000000000004</v>
      </c>
      <c r="J37" s="58">
        <v>4.6100000000000003</v>
      </c>
      <c r="K37" s="125">
        <v>4.88</v>
      </c>
    </row>
    <row r="38" spans="1:11" x14ac:dyDescent="0.35">
      <c r="A38" s="115" t="s">
        <v>83</v>
      </c>
      <c r="B38" s="25">
        <v>194000</v>
      </c>
      <c r="C38" s="22">
        <v>17000</v>
      </c>
      <c r="D38" s="27">
        <v>-802000</v>
      </c>
      <c r="E38" s="27">
        <v>-719000</v>
      </c>
      <c r="F38" s="99" t="s">
        <v>30</v>
      </c>
      <c r="G38" s="11">
        <v>4.3099999999999996</v>
      </c>
      <c r="H38" s="12">
        <v>4.3899999999999997</v>
      </c>
      <c r="I38" s="13">
        <v>4.45</v>
      </c>
      <c r="J38" s="58">
        <v>4.6199999999999992</v>
      </c>
      <c r="K38" s="125">
        <v>4.88</v>
      </c>
    </row>
    <row r="39" spans="1:11" x14ac:dyDescent="0.35">
      <c r="A39" s="115" t="s">
        <v>84</v>
      </c>
      <c r="B39" s="25">
        <v>672600</v>
      </c>
      <c r="C39" s="22">
        <v>1294000</v>
      </c>
      <c r="D39" s="22">
        <v>925000</v>
      </c>
      <c r="E39" s="28">
        <v>563000</v>
      </c>
      <c r="F39" s="99" t="s">
        <v>46</v>
      </c>
      <c r="G39" s="9">
        <v>5.83</v>
      </c>
      <c r="H39" s="9">
        <v>5.83</v>
      </c>
      <c r="I39" s="9">
        <v>5.83</v>
      </c>
      <c r="J39" s="58">
        <v>5.83</v>
      </c>
      <c r="K39" s="125">
        <v>6.08</v>
      </c>
    </row>
    <row r="40" spans="1:11" x14ac:dyDescent="0.35">
      <c r="A40" s="115" t="s">
        <v>85</v>
      </c>
      <c r="B40" s="30">
        <v>-354000</v>
      </c>
      <c r="C40" s="22">
        <v>1100000</v>
      </c>
      <c r="D40" s="22">
        <v>914000</v>
      </c>
      <c r="E40" s="33">
        <v>-1796000</v>
      </c>
      <c r="F40" s="99" t="s">
        <v>220</v>
      </c>
      <c r="G40" s="9">
        <v>4.3</v>
      </c>
      <c r="H40" s="9">
        <v>4.38</v>
      </c>
      <c r="I40" s="9">
        <v>4.4400000000000004</v>
      </c>
      <c r="J40" s="58">
        <v>4.6100000000000003</v>
      </c>
      <c r="K40" s="125">
        <v>4.87</v>
      </c>
    </row>
    <row r="41" spans="1:11" x14ac:dyDescent="0.35">
      <c r="A41" s="115" t="s">
        <v>86</v>
      </c>
      <c r="B41" s="30">
        <v>-60395</v>
      </c>
      <c r="C41" s="22">
        <v>641625</v>
      </c>
      <c r="D41" s="26" t="s">
        <v>26</v>
      </c>
      <c r="E41" s="28">
        <v>183000</v>
      </c>
      <c r="F41" s="99" t="s">
        <v>220</v>
      </c>
      <c r="G41" s="9">
        <v>4.3</v>
      </c>
      <c r="H41" s="9">
        <v>4.38</v>
      </c>
      <c r="I41" s="9">
        <v>4.4400000000000004</v>
      </c>
      <c r="J41" s="58">
        <v>4.6100000000000003</v>
      </c>
      <c r="K41" s="125">
        <v>4.8899999999999997</v>
      </c>
    </row>
    <row r="42" spans="1:11" x14ac:dyDescent="0.35">
      <c r="A42" s="115" t="s">
        <v>87</v>
      </c>
      <c r="B42" s="25">
        <v>300000</v>
      </c>
      <c r="C42" s="22">
        <v>461000</v>
      </c>
      <c r="D42" s="26" t="s">
        <v>26</v>
      </c>
      <c r="E42" s="33">
        <v>-125000</v>
      </c>
      <c r="F42" s="99" t="s">
        <v>30</v>
      </c>
      <c r="G42" s="9">
        <v>5.62</v>
      </c>
      <c r="H42" s="9">
        <v>5.7</v>
      </c>
      <c r="I42" s="9">
        <v>5.76</v>
      </c>
      <c r="J42" s="58">
        <v>5.93</v>
      </c>
      <c r="K42" s="125">
        <v>6.12</v>
      </c>
    </row>
    <row r="43" spans="1:11" x14ac:dyDescent="0.35">
      <c r="A43" s="115" t="s">
        <v>88</v>
      </c>
      <c r="B43" s="25">
        <v>1800000</v>
      </c>
      <c r="C43" s="22">
        <v>115000</v>
      </c>
      <c r="D43" s="26" t="s">
        <v>26</v>
      </c>
      <c r="E43" s="28">
        <v>1357601</v>
      </c>
      <c r="F43" s="104" t="s">
        <v>69</v>
      </c>
      <c r="G43" s="9">
        <v>4.47</v>
      </c>
      <c r="H43" s="9">
        <v>4.55</v>
      </c>
      <c r="I43" s="9">
        <v>4.6100000000000003</v>
      </c>
      <c r="J43" s="58">
        <v>4.7799999999999994</v>
      </c>
      <c r="K43" s="125">
        <v>5.05</v>
      </c>
    </row>
    <row r="44" spans="1:11" x14ac:dyDescent="0.35">
      <c r="A44" s="115" t="s">
        <v>89</v>
      </c>
      <c r="B44" s="25">
        <v>394000</v>
      </c>
      <c r="C44" s="22">
        <v>756000</v>
      </c>
      <c r="D44" s="26" t="s">
        <v>26</v>
      </c>
      <c r="E44" s="32">
        <v>52456</v>
      </c>
      <c r="F44" s="99" t="s">
        <v>220</v>
      </c>
      <c r="G44" s="11">
        <v>4.53</v>
      </c>
      <c r="H44" s="12">
        <v>4.6100000000000003</v>
      </c>
      <c r="I44" s="13">
        <v>4.67</v>
      </c>
      <c r="J44" s="58">
        <v>4.84</v>
      </c>
      <c r="K44" s="125">
        <v>5</v>
      </c>
    </row>
    <row r="45" spans="1:11" x14ac:dyDescent="0.35">
      <c r="A45" s="115" t="s">
        <v>90</v>
      </c>
      <c r="B45" s="25">
        <v>1505000</v>
      </c>
      <c r="C45" s="22">
        <v>1064000</v>
      </c>
      <c r="D45" s="22">
        <v>989000</v>
      </c>
      <c r="E45" s="28">
        <v>935000</v>
      </c>
      <c r="F45" s="99" t="s">
        <v>220</v>
      </c>
      <c r="G45" s="9">
        <v>4.3</v>
      </c>
      <c r="H45" s="9">
        <v>4.38</v>
      </c>
      <c r="I45" s="9">
        <v>4.4400000000000004</v>
      </c>
      <c r="J45" s="58">
        <v>4.6100000000000003</v>
      </c>
      <c r="K45" s="125">
        <v>4.87</v>
      </c>
    </row>
    <row r="46" spans="1:11" x14ac:dyDescent="0.35">
      <c r="A46" s="115" t="s">
        <v>91</v>
      </c>
      <c r="B46" s="29">
        <v>846741</v>
      </c>
      <c r="C46" s="22">
        <v>2185340</v>
      </c>
      <c r="D46" s="37">
        <v>1780382.3</v>
      </c>
      <c r="E46" s="28">
        <v>537000</v>
      </c>
      <c r="F46" s="99" t="s">
        <v>46</v>
      </c>
      <c r="G46" s="9">
        <v>6.17</v>
      </c>
      <c r="H46" s="9">
        <v>6.25</v>
      </c>
      <c r="I46" s="9">
        <v>6.31</v>
      </c>
      <c r="J46" s="58">
        <v>6.4799999999999995</v>
      </c>
      <c r="K46" s="125">
        <v>6.73</v>
      </c>
    </row>
    <row r="47" spans="1:11" x14ac:dyDescent="0.35">
      <c r="A47" s="115" t="s">
        <v>92</v>
      </c>
      <c r="B47" s="28">
        <v>0</v>
      </c>
      <c r="C47" s="30">
        <v>-694000</v>
      </c>
      <c r="D47" s="21" t="s">
        <v>54</v>
      </c>
      <c r="E47" s="80">
        <v>321639</v>
      </c>
      <c r="F47" s="99" t="s">
        <v>34</v>
      </c>
      <c r="G47" s="9">
        <v>5.83</v>
      </c>
      <c r="H47" s="9">
        <v>5.91</v>
      </c>
      <c r="I47" s="9">
        <v>5.97</v>
      </c>
      <c r="J47" s="58">
        <v>6.14</v>
      </c>
      <c r="K47" s="125">
        <v>6.54</v>
      </c>
    </row>
    <row r="48" spans="1:11" x14ac:dyDescent="0.35">
      <c r="A48" s="115" t="s">
        <v>93</v>
      </c>
      <c r="B48" s="25">
        <v>136000</v>
      </c>
      <c r="C48" s="22">
        <v>359307</v>
      </c>
      <c r="D48" s="22">
        <v>8221</v>
      </c>
      <c r="E48" s="28">
        <v>258366</v>
      </c>
      <c r="F48" s="99" t="s">
        <v>34</v>
      </c>
      <c r="G48" s="9">
        <v>5.12</v>
      </c>
      <c r="H48" s="9">
        <v>5.12</v>
      </c>
      <c r="I48" s="9">
        <v>5.12</v>
      </c>
      <c r="J48" s="58">
        <v>5.12</v>
      </c>
      <c r="K48" s="125">
        <v>5.2</v>
      </c>
    </row>
    <row r="49" spans="1:11" x14ac:dyDescent="0.35">
      <c r="A49" s="115" t="s">
        <v>94</v>
      </c>
      <c r="B49" s="30">
        <v>-226000</v>
      </c>
      <c r="C49" s="28">
        <v>588000</v>
      </c>
      <c r="D49" s="31" t="s">
        <v>95</v>
      </c>
      <c r="E49" s="28">
        <v>234000</v>
      </c>
      <c r="F49" s="99" t="s">
        <v>34</v>
      </c>
      <c r="G49" s="9">
        <v>7.92</v>
      </c>
      <c r="H49" s="9">
        <v>8</v>
      </c>
      <c r="I49" s="9">
        <v>8.06</v>
      </c>
      <c r="J49" s="58">
        <v>8.23</v>
      </c>
      <c r="K49" s="125">
        <v>8.42</v>
      </c>
    </row>
    <row r="50" spans="1:11" x14ac:dyDescent="0.35">
      <c r="A50" s="115" t="s">
        <v>96</v>
      </c>
      <c r="B50" s="30">
        <v>-80654</v>
      </c>
      <c r="C50" s="22">
        <v>2330649</v>
      </c>
      <c r="D50" s="26" t="s">
        <v>26</v>
      </c>
      <c r="E50" s="28">
        <v>1389311</v>
      </c>
      <c r="F50" s="99" t="s">
        <v>52</v>
      </c>
      <c r="G50" s="9">
        <v>4.6100000000000003</v>
      </c>
      <c r="H50" s="9">
        <v>4.6900000000000004</v>
      </c>
      <c r="I50" s="9">
        <v>4.75</v>
      </c>
      <c r="J50" s="58">
        <v>4.92</v>
      </c>
      <c r="K50" s="125">
        <v>5.17</v>
      </c>
    </row>
    <row r="51" spans="1:11" x14ac:dyDescent="0.35">
      <c r="A51" s="115" t="s">
        <v>97</v>
      </c>
      <c r="B51" s="33">
        <v>-205000</v>
      </c>
      <c r="C51" s="30">
        <v>-43000</v>
      </c>
      <c r="D51" s="31" t="s">
        <v>95</v>
      </c>
      <c r="E51" s="79">
        <v>170979</v>
      </c>
      <c r="F51" s="99" t="s">
        <v>220</v>
      </c>
      <c r="G51" s="9">
        <v>5.66</v>
      </c>
      <c r="H51" s="9">
        <v>5.74</v>
      </c>
      <c r="I51" s="9">
        <v>5.8</v>
      </c>
      <c r="J51" s="58">
        <v>5.97</v>
      </c>
      <c r="K51" s="125">
        <v>6.16</v>
      </c>
    </row>
    <row r="52" spans="1:11" x14ac:dyDescent="0.35">
      <c r="A52" s="115" t="s">
        <v>98</v>
      </c>
      <c r="B52" s="25">
        <v>396000</v>
      </c>
      <c r="C52" s="24" t="s">
        <v>99</v>
      </c>
      <c r="D52" s="22">
        <v>1566000</v>
      </c>
      <c r="E52" s="33">
        <v>-277000</v>
      </c>
      <c r="F52" s="104" t="s">
        <v>100</v>
      </c>
      <c r="G52" s="9">
        <v>5.58</v>
      </c>
      <c r="H52" s="9">
        <v>5.66</v>
      </c>
      <c r="I52" s="9">
        <v>5.72</v>
      </c>
      <c r="J52" s="58">
        <v>5.89</v>
      </c>
      <c r="K52" s="125">
        <v>6.03</v>
      </c>
    </row>
    <row r="53" spans="1:11" x14ac:dyDescent="0.35">
      <c r="A53" s="115" t="s">
        <v>101</v>
      </c>
      <c r="B53" s="25">
        <v>136000</v>
      </c>
      <c r="C53" s="28">
        <v>65000</v>
      </c>
      <c r="D53" s="27">
        <v>-1000</v>
      </c>
      <c r="E53" s="21" t="s">
        <v>54</v>
      </c>
      <c r="F53" s="90" t="s">
        <v>54</v>
      </c>
      <c r="G53" s="11">
        <v>4.49</v>
      </c>
      <c r="H53" s="12">
        <v>4.57</v>
      </c>
      <c r="I53" s="13">
        <v>4.63</v>
      </c>
      <c r="J53" s="58">
        <v>4.8</v>
      </c>
      <c r="K53" s="125">
        <v>5.09</v>
      </c>
    </row>
    <row r="54" spans="1:11" x14ac:dyDescent="0.35">
      <c r="A54" s="115" t="s">
        <v>102</v>
      </c>
      <c r="B54" s="25">
        <v>572000</v>
      </c>
      <c r="C54" s="22">
        <v>1260000</v>
      </c>
      <c r="D54" s="26" t="s">
        <v>26</v>
      </c>
      <c r="E54" s="29">
        <v>218265</v>
      </c>
      <c r="F54" s="104" t="s">
        <v>69</v>
      </c>
      <c r="G54" s="9">
        <v>5.28</v>
      </c>
      <c r="H54" s="9">
        <v>5.36</v>
      </c>
      <c r="I54" s="9">
        <v>5.42</v>
      </c>
      <c r="J54" s="58">
        <v>5.59</v>
      </c>
      <c r="K54" s="125">
        <v>5.72</v>
      </c>
    </row>
    <row r="55" spans="1:11" x14ac:dyDescent="0.35">
      <c r="A55" s="115" t="s">
        <v>103</v>
      </c>
      <c r="B55" s="29">
        <v>15000</v>
      </c>
      <c r="C55" s="22">
        <v>143500</v>
      </c>
      <c r="D55" s="22">
        <v>157000</v>
      </c>
      <c r="E55" s="28">
        <v>42284</v>
      </c>
      <c r="F55" s="99" t="s">
        <v>34</v>
      </c>
      <c r="G55" s="9">
        <v>4.3</v>
      </c>
      <c r="H55" s="9">
        <v>4.38</v>
      </c>
      <c r="I55" s="9">
        <v>4.4400000000000004</v>
      </c>
      <c r="J55" s="58">
        <v>4.6100000000000003</v>
      </c>
      <c r="K55" s="125">
        <v>4.87</v>
      </c>
    </row>
    <row r="56" spans="1:11" x14ac:dyDescent="0.35">
      <c r="A56" s="115" t="s">
        <v>104</v>
      </c>
      <c r="B56" s="25">
        <v>2504000</v>
      </c>
      <c r="C56" s="22">
        <v>2336000</v>
      </c>
      <c r="D56" s="26" t="s">
        <v>26</v>
      </c>
      <c r="E56" s="28">
        <v>147000</v>
      </c>
      <c r="F56" s="99" t="s">
        <v>46</v>
      </c>
      <c r="G56" s="9">
        <v>5.38</v>
      </c>
      <c r="H56" s="9">
        <v>5.46</v>
      </c>
      <c r="I56" s="9">
        <v>5.52</v>
      </c>
      <c r="J56" s="58">
        <v>5.6899999999999995</v>
      </c>
      <c r="K56" s="125">
        <v>5.84</v>
      </c>
    </row>
    <row r="57" spans="1:11" x14ac:dyDescent="0.35">
      <c r="A57" s="115" t="s">
        <v>105</v>
      </c>
      <c r="B57" s="30">
        <v>-629000</v>
      </c>
      <c r="C57" s="30">
        <v>-205000</v>
      </c>
      <c r="D57" s="34" t="s">
        <v>39</v>
      </c>
      <c r="E57" s="21" t="s">
        <v>57</v>
      </c>
      <c r="F57" s="106" t="s">
        <v>66</v>
      </c>
      <c r="G57" s="9">
        <v>5.83</v>
      </c>
      <c r="H57" s="9">
        <v>5.91</v>
      </c>
      <c r="I57" s="9">
        <v>5.97</v>
      </c>
      <c r="J57" s="58">
        <v>6.14</v>
      </c>
      <c r="K57" s="125">
        <v>6.34</v>
      </c>
    </row>
    <row r="58" spans="1:11" x14ac:dyDescent="0.35">
      <c r="A58" s="115" t="s">
        <v>106</v>
      </c>
      <c r="B58" s="25">
        <v>0</v>
      </c>
      <c r="C58" s="22">
        <v>0</v>
      </c>
      <c r="D58" s="22" t="s">
        <v>65</v>
      </c>
      <c r="E58" s="21" t="s">
        <v>57</v>
      </c>
      <c r="F58" s="106" t="s">
        <v>66</v>
      </c>
      <c r="G58" s="9">
        <v>5.91</v>
      </c>
      <c r="H58" s="9">
        <v>5.99</v>
      </c>
      <c r="I58" s="9">
        <v>6.05</v>
      </c>
      <c r="J58" s="58">
        <v>6.22</v>
      </c>
      <c r="K58" s="125">
        <v>6.41</v>
      </c>
    </row>
    <row r="59" spans="1:11" ht="30" customHeight="1" x14ac:dyDescent="0.35">
      <c r="A59" s="115" t="s">
        <v>107</v>
      </c>
      <c r="B59" s="30">
        <v>-65442</v>
      </c>
      <c r="C59" s="22">
        <v>148039</v>
      </c>
      <c r="D59" s="27">
        <v>-28598</v>
      </c>
      <c r="E59" s="81">
        <v>101481</v>
      </c>
      <c r="F59" s="99" t="s">
        <v>52</v>
      </c>
      <c r="G59" s="9">
        <v>4.3</v>
      </c>
      <c r="H59" s="9">
        <v>4.38</v>
      </c>
      <c r="I59" s="9">
        <v>4.4400000000000004</v>
      </c>
      <c r="J59" s="58">
        <v>4.6100000000000003</v>
      </c>
      <c r="K59" s="125">
        <v>4.87</v>
      </c>
    </row>
    <row r="60" spans="1:11" ht="30" customHeight="1" x14ac:dyDescent="0.35">
      <c r="A60" s="115" t="s">
        <v>108</v>
      </c>
      <c r="B60" s="25">
        <v>1990000</v>
      </c>
      <c r="C60" s="22">
        <v>1671000</v>
      </c>
      <c r="D60" s="29">
        <v>2496000</v>
      </c>
      <c r="E60" s="29">
        <v>1461000</v>
      </c>
      <c r="F60" s="104" t="s">
        <v>52</v>
      </c>
      <c r="G60" s="9">
        <v>7.81</v>
      </c>
      <c r="H60" s="9">
        <v>7.81</v>
      </c>
      <c r="I60" s="9">
        <v>7.81</v>
      </c>
      <c r="J60" s="58">
        <v>7.81</v>
      </c>
      <c r="K60" s="125">
        <v>8.0500000000000007</v>
      </c>
    </row>
    <row r="61" spans="1:11" ht="30" customHeight="1" x14ac:dyDescent="0.35">
      <c r="A61" s="115" t="s">
        <v>109</v>
      </c>
      <c r="B61" s="25">
        <v>898000</v>
      </c>
      <c r="C61" s="22">
        <v>241000</v>
      </c>
      <c r="D61" s="22">
        <v>716000</v>
      </c>
      <c r="E61" s="33">
        <v>-587000</v>
      </c>
      <c r="F61" s="99" t="s">
        <v>30</v>
      </c>
      <c r="G61" s="9">
        <v>7.89</v>
      </c>
      <c r="H61" s="9">
        <v>7.97</v>
      </c>
      <c r="I61" s="9">
        <v>8.0299999999999994</v>
      </c>
      <c r="J61" s="58">
        <v>8.1999999999999993</v>
      </c>
      <c r="K61" s="125">
        <v>8.36</v>
      </c>
    </row>
    <row r="62" spans="1:11" x14ac:dyDescent="0.35">
      <c r="A62" s="115" t="s">
        <v>110</v>
      </c>
      <c r="B62" s="30">
        <v>-193700</v>
      </c>
      <c r="C62" s="40">
        <v>699533</v>
      </c>
      <c r="D62" s="27">
        <v>-281248</v>
      </c>
      <c r="E62" s="28">
        <v>438258.79</v>
      </c>
      <c r="F62" s="99" t="s">
        <v>52</v>
      </c>
      <c r="G62" s="9">
        <v>4.4800000000000004</v>
      </c>
      <c r="H62" s="9">
        <v>4.5599999999999996</v>
      </c>
      <c r="I62" s="9">
        <v>4.62</v>
      </c>
      <c r="J62" s="58">
        <v>4.79</v>
      </c>
      <c r="K62" s="125">
        <v>5.0599999999999996</v>
      </c>
    </row>
    <row r="63" spans="1:11" x14ac:dyDescent="0.35">
      <c r="A63" s="115" t="s">
        <v>111</v>
      </c>
      <c r="B63" s="25">
        <v>134000</v>
      </c>
      <c r="C63" s="22">
        <v>260000</v>
      </c>
      <c r="D63" s="26" t="s">
        <v>26</v>
      </c>
      <c r="E63" s="33">
        <v>-240300</v>
      </c>
      <c r="F63" s="99" t="s">
        <v>30</v>
      </c>
      <c r="G63" s="9">
        <v>4.3</v>
      </c>
      <c r="H63" s="9">
        <v>4.38</v>
      </c>
      <c r="I63" s="9">
        <v>4.4400000000000004</v>
      </c>
      <c r="J63" s="58">
        <v>4.6100000000000003</v>
      </c>
      <c r="K63" s="125">
        <v>4.8899999999999997</v>
      </c>
    </row>
    <row r="64" spans="1:11" ht="22.5" customHeight="1" x14ac:dyDescent="0.35">
      <c r="A64" s="115" t="s">
        <v>112</v>
      </c>
      <c r="B64" s="28">
        <v>885298</v>
      </c>
      <c r="C64" s="22">
        <v>774000</v>
      </c>
      <c r="D64" s="26" t="s">
        <v>26</v>
      </c>
      <c r="E64" s="28">
        <v>357724</v>
      </c>
      <c r="F64" s="99" t="s">
        <v>46</v>
      </c>
      <c r="G64" s="9">
        <v>5.77</v>
      </c>
      <c r="H64" s="9">
        <v>5.85</v>
      </c>
      <c r="I64" s="9">
        <v>5.91</v>
      </c>
      <c r="J64" s="58">
        <v>6.0799999999999992</v>
      </c>
      <c r="K64" s="125">
        <v>6.24</v>
      </c>
    </row>
    <row r="65" spans="1:11" x14ac:dyDescent="0.35">
      <c r="A65" s="115" t="s">
        <v>113</v>
      </c>
      <c r="B65" s="25">
        <v>678000</v>
      </c>
      <c r="C65" s="22">
        <v>982800</v>
      </c>
      <c r="D65" s="26" t="s">
        <v>26</v>
      </c>
      <c r="E65" s="28">
        <v>503496</v>
      </c>
      <c r="F65" s="104" t="s">
        <v>69</v>
      </c>
      <c r="G65" s="9">
        <v>4.3</v>
      </c>
      <c r="H65" s="9">
        <v>4.38</v>
      </c>
      <c r="I65" s="9">
        <v>4.4400000000000004</v>
      </c>
      <c r="J65" s="58">
        <v>4.6100000000000003</v>
      </c>
      <c r="K65" s="125">
        <v>4.87</v>
      </c>
    </row>
    <row r="66" spans="1:11" x14ac:dyDescent="0.35">
      <c r="A66" s="115" t="s">
        <v>114</v>
      </c>
      <c r="B66" s="25">
        <v>1070000</v>
      </c>
      <c r="C66" s="22">
        <v>627000</v>
      </c>
      <c r="D66" s="22">
        <v>299000</v>
      </c>
      <c r="E66" s="29">
        <v>420000</v>
      </c>
      <c r="F66" s="99" t="s">
        <v>34</v>
      </c>
      <c r="G66" s="9">
        <v>4.72</v>
      </c>
      <c r="H66" s="9">
        <v>4.8</v>
      </c>
      <c r="I66" s="9">
        <v>4.8600000000000003</v>
      </c>
      <c r="J66" s="58">
        <v>5.0299999999999994</v>
      </c>
      <c r="K66" s="125">
        <v>5.2</v>
      </c>
    </row>
    <row r="67" spans="1:11" x14ac:dyDescent="0.35">
      <c r="A67" s="115" t="s">
        <v>115</v>
      </c>
      <c r="B67" s="25">
        <v>503000</v>
      </c>
      <c r="C67" s="22">
        <v>1122000</v>
      </c>
      <c r="D67" s="22">
        <v>27000</v>
      </c>
      <c r="E67" s="28">
        <v>25780</v>
      </c>
      <c r="F67" s="99" t="s">
        <v>46</v>
      </c>
      <c r="G67" s="9">
        <v>7.32</v>
      </c>
      <c r="H67" s="9">
        <v>7.32</v>
      </c>
      <c r="I67" s="9">
        <v>7.32</v>
      </c>
      <c r="J67" s="58">
        <v>7.32</v>
      </c>
      <c r="K67" s="125">
        <v>7.5</v>
      </c>
    </row>
    <row r="68" spans="1:11" x14ac:dyDescent="0.35">
      <c r="A68" s="115" t="s">
        <v>116</v>
      </c>
      <c r="B68" s="29">
        <v>921648</v>
      </c>
      <c r="C68" s="22">
        <v>464851</v>
      </c>
      <c r="D68" s="22">
        <v>1520542</v>
      </c>
      <c r="E68" s="28">
        <v>1000000</v>
      </c>
      <c r="F68" s="99" t="s">
        <v>220</v>
      </c>
      <c r="G68" s="9">
        <v>4.3</v>
      </c>
      <c r="H68" s="9">
        <v>4.38</v>
      </c>
      <c r="I68" s="9">
        <v>4.4400000000000004</v>
      </c>
      <c r="J68" s="58">
        <v>4.6100000000000003</v>
      </c>
      <c r="K68" s="125">
        <v>4.87</v>
      </c>
    </row>
    <row r="69" spans="1:11" x14ac:dyDescent="0.35">
      <c r="A69" s="115" t="s">
        <v>117</v>
      </c>
      <c r="B69" s="29">
        <v>1825044</v>
      </c>
      <c r="C69" s="36">
        <v>1099000</v>
      </c>
      <c r="D69" s="26" t="s">
        <v>26</v>
      </c>
      <c r="E69" s="29">
        <v>1394000</v>
      </c>
      <c r="F69" s="104" t="s">
        <v>69</v>
      </c>
      <c r="G69" s="9">
        <v>4.8099999999999996</v>
      </c>
      <c r="H69" s="9">
        <v>4.8899999999999997</v>
      </c>
      <c r="I69" s="9">
        <v>4.95</v>
      </c>
      <c r="J69" s="58">
        <v>5.1199999999999992</v>
      </c>
      <c r="K69" s="125">
        <v>5.28</v>
      </c>
    </row>
    <row r="70" spans="1:11" x14ac:dyDescent="0.35">
      <c r="A70" s="115" t="s">
        <v>118</v>
      </c>
      <c r="B70" s="30">
        <v>-700</v>
      </c>
      <c r="C70" s="22">
        <v>1085000</v>
      </c>
      <c r="D70" s="29">
        <v>416000</v>
      </c>
      <c r="E70" s="28">
        <v>531277</v>
      </c>
      <c r="F70" s="99" t="s">
        <v>46</v>
      </c>
      <c r="G70" s="9">
        <v>4.5599999999999996</v>
      </c>
      <c r="H70" s="9">
        <v>4.6399999999999997</v>
      </c>
      <c r="I70" s="9">
        <v>4.7</v>
      </c>
      <c r="J70" s="58">
        <v>4.8699999999999992</v>
      </c>
      <c r="K70" s="125">
        <v>5.03</v>
      </c>
    </row>
    <row r="71" spans="1:11" x14ac:dyDescent="0.35">
      <c r="A71" s="115" t="s">
        <v>119</v>
      </c>
      <c r="B71" s="25">
        <v>167000</v>
      </c>
      <c r="C71" s="27">
        <v>-679000</v>
      </c>
      <c r="D71" s="34" t="s">
        <v>39</v>
      </c>
      <c r="E71" s="33">
        <v>-4200000</v>
      </c>
      <c r="F71" s="99" t="s">
        <v>120</v>
      </c>
      <c r="G71" s="9">
        <v>4.3</v>
      </c>
      <c r="H71" s="9">
        <v>4.38</v>
      </c>
      <c r="I71" s="9">
        <v>4.4400000000000004</v>
      </c>
      <c r="J71" s="58">
        <v>4.6100000000000003</v>
      </c>
      <c r="K71" s="125">
        <v>4.87</v>
      </c>
    </row>
    <row r="72" spans="1:11" x14ac:dyDescent="0.35">
      <c r="A72" s="115" t="s">
        <v>121</v>
      </c>
      <c r="B72" s="30">
        <v>-426829</v>
      </c>
      <c r="C72" s="21" t="s">
        <v>122</v>
      </c>
      <c r="D72" s="31" t="s">
        <v>95</v>
      </c>
      <c r="E72" s="29">
        <v>1194000</v>
      </c>
      <c r="F72" s="99" t="s">
        <v>34</v>
      </c>
      <c r="G72" s="9">
        <v>5.62</v>
      </c>
      <c r="H72" s="9">
        <v>5.7</v>
      </c>
      <c r="I72" s="9">
        <v>5.76</v>
      </c>
      <c r="J72" s="58">
        <v>5.93</v>
      </c>
      <c r="K72" s="125">
        <v>6.33</v>
      </c>
    </row>
    <row r="73" spans="1:11" x14ac:dyDescent="0.35">
      <c r="A73" s="115" t="s">
        <v>123</v>
      </c>
      <c r="B73" s="25">
        <v>1715000</v>
      </c>
      <c r="C73" s="25">
        <v>604000</v>
      </c>
      <c r="D73" s="26" t="s">
        <v>26</v>
      </c>
      <c r="E73" s="29">
        <v>776000</v>
      </c>
      <c r="F73" s="99" t="s">
        <v>46</v>
      </c>
      <c r="G73" s="9">
        <v>4.3</v>
      </c>
      <c r="H73" s="9">
        <v>4.38</v>
      </c>
      <c r="I73" s="9">
        <v>4.4400000000000004</v>
      </c>
      <c r="J73" s="58">
        <v>4.6100000000000003</v>
      </c>
      <c r="K73" s="125">
        <v>4.87</v>
      </c>
    </row>
    <row r="74" spans="1:11" x14ac:dyDescent="0.35">
      <c r="A74" s="115" t="s">
        <v>124</v>
      </c>
      <c r="B74" s="25">
        <v>987619</v>
      </c>
      <c r="C74" s="22">
        <v>0</v>
      </c>
      <c r="D74" s="22">
        <v>917590</v>
      </c>
      <c r="E74" s="28">
        <v>1230000</v>
      </c>
      <c r="F74" s="104" t="s">
        <v>69</v>
      </c>
      <c r="G74" s="9">
        <v>4.55</v>
      </c>
      <c r="H74" s="9">
        <v>4.63</v>
      </c>
      <c r="I74" s="9">
        <v>4.6900000000000004</v>
      </c>
      <c r="J74" s="58">
        <v>4.8599999999999994</v>
      </c>
      <c r="K74" s="125">
        <v>5.0599999999999996</v>
      </c>
    </row>
    <row r="75" spans="1:11" x14ac:dyDescent="0.35">
      <c r="A75" s="115" t="s">
        <v>125</v>
      </c>
      <c r="B75" s="21" t="s">
        <v>29</v>
      </c>
      <c r="C75" s="22">
        <v>141000</v>
      </c>
      <c r="D75" s="22" t="s">
        <v>65</v>
      </c>
      <c r="E75" s="28">
        <v>194353</v>
      </c>
      <c r="F75" s="99" t="s">
        <v>220</v>
      </c>
      <c r="G75" s="9">
        <v>4.8</v>
      </c>
      <c r="H75" s="9">
        <v>4.88</v>
      </c>
      <c r="I75" s="9">
        <v>4.9400000000000004</v>
      </c>
      <c r="J75" s="58">
        <v>5.1099999999999994</v>
      </c>
      <c r="K75" s="125">
        <v>5.32</v>
      </c>
    </row>
    <row r="76" spans="1:11" x14ac:dyDescent="0.35">
      <c r="A76" s="115" t="s">
        <v>126</v>
      </c>
      <c r="B76" s="21" t="s">
        <v>54</v>
      </c>
      <c r="C76" s="22">
        <v>792498</v>
      </c>
      <c r="D76" s="22">
        <v>779000</v>
      </c>
      <c r="E76" s="29">
        <v>896797</v>
      </c>
      <c r="F76" s="104" t="s">
        <v>52</v>
      </c>
      <c r="G76" s="9">
        <v>4.87</v>
      </c>
      <c r="H76" s="9">
        <v>4.95</v>
      </c>
      <c r="I76" s="9">
        <v>5.01</v>
      </c>
      <c r="J76" s="58">
        <v>5.18</v>
      </c>
      <c r="K76" s="125">
        <v>5.4</v>
      </c>
    </row>
    <row r="77" spans="1:11" x14ac:dyDescent="0.35">
      <c r="A77" s="115" t="s">
        <v>127</v>
      </c>
      <c r="B77" s="41">
        <v>0</v>
      </c>
      <c r="C77" s="21" t="s">
        <v>122</v>
      </c>
      <c r="D77" s="26" t="s">
        <v>26</v>
      </c>
      <c r="E77" s="33">
        <v>-381437</v>
      </c>
      <c r="F77" s="99" t="s">
        <v>30</v>
      </c>
      <c r="G77" s="9">
        <v>4.49</v>
      </c>
      <c r="H77" s="9">
        <v>4.57</v>
      </c>
      <c r="I77" s="9">
        <v>4.63</v>
      </c>
      <c r="J77" s="58">
        <v>4.8</v>
      </c>
      <c r="K77" s="125">
        <v>5.03</v>
      </c>
    </row>
    <row r="78" spans="1:11" x14ac:dyDescent="0.35">
      <c r="A78" s="115" t="s">
        <v>128</v>
      </c>
      <c r="B78" s="25">
        <v>731500</v>
      </c>
      <c r="C78" s="25">
        <v>602000</v>
      </c>
      <c r="D78" s="26" t="s">
        <v>26</v>
      </c>
      <c r="E78" s="28">
        <v>948000</v>
      </c>
      <c r="F78" s="104" t="s">
        <v>52</v>
      </c>
      <c r="G78" s="9">
        <v>5.64</v>
      </c>
      <c r="H78" s="9">
        <v>5.72</v>
      </c>
      <c r="I78" s="9">
        <v>5.78</v>
      </c>
      <c r="J78" s="58">
        <v>5.9499999999999993</v>
      </c>
      <c r="K78" s="125">
        <v>6.18</v>
      </c>
    </row>
    <row r="79" spans="1:11" x14ac:dyDescent="0.35">
      <c r="A79" s="115" t="s">
        <v>129</v>
      </c>
      <c r="B79" s="21" t="s">
        <v>54</v>
      </c>
      <c r="C79" s="27">
        <v>-276000</v>
      </c>
      <c r="D79" s="26" t="s">
        <v>26</v>
      </c>
      <c r="E79" s="32">
        <v>1239915</v>
      </c>
      <c r="F79" s="99" t="s">
        <v>46</v>
      </c>
      <c r="G79" s="11">
        <v>4.66</v>
      </c>
      <c r="H79" s="12">
        <v>4.74</v>
      </c>
      <c r="I79" s="13">
        <v>4.8</v>
      </c>
      <c r="J79" s="58">
        <v>4.97</v>
      </c>
      <c r="K79" s="125">
        <v>5.23</v>
      </c>
    </row>
    <row r="80" spans="1:11" x14ac:dyDescent="0.35">
      <c r="A80" s="115" t="s">
        <v>130</v>
      </c>
      <c r="B80" s="29">
        <v>517000</v>
      </c>
      <c r="C80" s="22">
        <v>336000</v>
      </c>
      <c r="D80" s="32">
        <v>711000</v>
      </c>
      <c r="E80" s="28">
        <v>958000</v>
      </c>
      <c r="F80" s="99" t="s">
        <v>46</v>
      </c>
      <c r="G80" s="9">
        <v>5.24</v>
      </c>
      <c r="H80" s="9">
        <v>5.32</v>
      </c>
      <c r="I80" s="9">
        <v>5.38</v>
      </c>
      <c r="J80" s="58">
        <v>5.55</v>
      </c>
      <c r="K80" s="125">
        <v>5.66</v>
      </c>
    </row>
    <row r="81" spans="1:11" ht="20" x14ac:dyDescent="0.35">
      <c r="A81" s="115" t="s">
        <v>131</v>
      </c>
      <c r="B81" s="25">
        <v>527000</v>
      </c>
      <c r="C81" s="22">
        <v>327009</v>
      </c>
      <c r="D81" s="22">
        <v>1251000</v>
      </c>
      <c r="E81" s="27">
        <v>-1098000</v>
      </c>
      <c r="F81" s="104" t="s">
        <v>132</v>
      </c>
      <c r="G81" s="11">
        <v>4.91</v>
      </c>
      <c r="H81" s="12">
        <v>4.99</v>
      </c>
      <c r="I81" s="13">
        <v>5.05</v>
      </c>
      <c r="J81" s="58">
        <v>5.22</v>
      </c>
      <c r="K81" s="125">
        <v>5.38</v>
      </c>
    </row>
    <row r="82" spans="1:11" x14ac:dyDescent="0.35">
      <c r="A82" s="115" t="s">
        <v>133</v>
      </c>
      <c r="B82" s="25">
        <v>170000</v>
      </c>
      <c r="C82" s="27">
        <v>-105000</v>
      </c>
      <c r="D82" s="27">
        <v>-355000</v>
      </c>
      <c r="E82" s="21" t="s">
        <v>60</v>
      </c>
      <c r="F82" s="106" t="s">
        <v>61</v>
      </c>
      <c r="G82" s="9">
        <v>5.57</v>
      </c>
      <c r="H82" s="9">
        <v>5.65</v>
      </c>
      <c r="I82" s="9">
        <v>5.71</v>
      </c>
      <c r="J82" s="58">
        <v>5.88</v>
      </c>
      <c r="K82" s="125">
        <v>6.12</v>
      </c>
    </row>
    <row r="83" spans="1:11" x14ac:dyDescent="0.35">
      <c r="A83" s="115" t="s">
        <v>134</v>
      </c>
      <c r="B83" s="25">
        <v>2274000</v>
      </c>
      <c r="C83" s="22">
        <v>945000</v>
      </c>
      <c r="D83" s="22">
        <v>1317000</v>
      </c>
      <c r="E83" s="33">
        <v>-829000</v>
      </c>
      <c r="F83" s="99" t="s">
        <v>30</v>
      </c>
      <c r="G83" s="9">
        <v>4.3</v>
      </c>
      <c r="H83" s="9">
        <v>4.38</v>
      </c>
      <c r="I83" s="9">
        <v>4.4400000000000004</v>
      </c>
      <c r="J83" s="58">
        <v>4.6100000000000003</v>
      </c>
      <c r="K83" s="125">
        <v>4.9000000000000004</v>
      </c>
    </row>
    <row r="84" spans="1:11" x14ac:dyDescent="0.35">
      <c r="A84" s="115" t="s">
        <v>135</v>
      </c>
      <c r="B84" s="25">
        <v>87000</v>
      </c>
      <c r="C84" s="22">
        <v>161000</v>
      </c>
      <c r="D84" s="22">
        <v>11000</v>
      </c>
      <c r="E84" s="28">
        <v>148000</v>
      </c>
      <c r="F84" s="99" t="s">
        <v>34</v>
      </c>
      <c r="G84" s="9">
        <v>4.3</v>
      </c>
      <c r="H84" s="9">
        <v>4.38</v>
      </c>
      <c r="I84" s="9">
        <v>4.4400000000000004</v>
      </c>
      <c r="J84" s="58">
        <v>4.6100000000000003</v>
      </c>
      <c r="K84" s="125">
        <v>4.87</v>
      </c>
    </row>
    <row r="85" spans="1:11" x14ac:dyDescent="0.35">
      <c r="A85" s="115" t="s">
        <v>136</v>
      </c>
      <c r="B85" s="25">
        <v>418000</v>
      </c>
      <c r="C85" s="22">
        <v>195057</v>
      </c>
      <c r="D85" s="26" t="s">
        <v>26</v>
      </c>
      <c r="E85" s="28">
        <v>22000</v>
      </c>
      <c r="F85" s="99" t="s">
        <v>46</v>
      </c>
      <c r="G85" s="9">
        <v>4.3</v>
      </c>
      <c r="H85" s="9">
        <v>4.38</v>
      </c>
      <c r="I85" s="9">
        <v>4.4400000000000004</v>
      </c>
      <c r="J85" s="58">
        <v>4.6100000000000003</v>
      </c>
      <c r="K85" s="125">
        <v>4.87</v>
      </c>
    </row>
    <row r="86" spans="1:11" x14ac:dyDescent="0.35">
      <c r="A86" s="116" t="s">
        <v>137</v>
      </c>
      <c r="B86" s="25" t="s">
        <v>138</v>
      </c>
      <c r="C86" s="25" t="s">
        <v>138</v>
      </c>
      <c r="D86" s="25" t="s">
        <v>138</v>
      </c>
      <c r="E86" s="33">
        <v>-681209</v>
      </c>
      <c r="F86" s="99" t="s">
        <v>220</v>
      </c>
      <c r="G86" s="22" t="s">
        <v>139</v>
      </c>
      <c r="H86" s="22" t="s">
        <v>139</v>
      </c>
      <c r="I86" s="20">
        <v>4.49</v>
      </c>
      <c r="J86" s="58">
        <v>4.6599999999999993</v>
      </c>
      <c r="K86" s="125">
        <v>4.93</v>
      </c>
    </row>
    <row r="87" spans="1:11" x14ac:dyDescent="0.35">
      <c r="A87" s="115" t="s">
        <v>140</v>
      </c>
      <c r="B87" s="25">
        <v>0</v>
      </c>
      <c r="C87" s="22">
        <v>265000</v>
      </c>
      <c r="D87" s="24" t="s">
        <v>99</v>
      </c>
      <c r="E87" s="28">
        <v>1200000</v>
      </c>
      <c r="F87" s="110" t="s">
        <v>34</v>
      </c>
      <c r="G87" s="9">
        <v>4.3</v>
      </c>
      <c r="H87" s="9">
        <v>4.38</v>
      </c>
      <c r="I87" s="9">
        <v>4.4400000000000004</v>
      </c>
      <c r="J87" s="58">
        <v>4.6100000000000003</v>
      </c>
      <c r="K87" s="125">
        <v>4.88</v>
      </c>
    </row>
    <row r="88" spans="1:11" x14ac:dyDescent="0.35">
      <c r="A88" s="115" t="s">
        <v>141</v>
      </c>
      <c r="B88" s="25">
        <v>434000</v>
      </c>
      <c r="C88" s="22">
        <v>382078</v>
      </c>
      <c r="D88" s="22">
        <v>198901</v>
      </c>
      <c r="E88" s="60">
        <v>-2895</v>
      </c>
      <c r="F88" s="99" t="s">
        <v>220</v>
      </c>
      <c r="G88" s="11">
        <v>4.5599999999999996</v>
      </c>
      <c r="H88" s="12">
        <v>4.6399999999999997</v>
      </c>
      <c r="I88" s="13">
        <v>4.7</v>
      </c>
      <c r="J88" s="58">
        <v>4.8699999999999992</v>
      </c>
      <c r="K88" s="125">
        <v>5.04</v>
      </c>
    </row>
    <row r="89" spans="1:11" x14ac:dyDescent="0.35">
      <c r="A89" s="115" t="s">
        <v>142</v>
      </c>
      <c r="B89" s="21" t="s">
        <v>54</v>
      </c>
      <c r="C89" s="22">
        <v>1100000</v>
      </c>
      <c r="D89" s="34" t="s">
        <v>39</v>
      </c>
      <c r="E89" s="28">
        <v>473000</v>
      </c>
      <c r="F89" s="99" t="s">
        <v>46</v>
      </c>
      <c r="G89" s="9">
        <v>4.3</v>
      </c>
      <c r="H89" s="9">
        <v>4.38</v>
      </c>
      <c r="I89" s="9">
        <v>4.4400000000000004</v>
      </c>
      <c r="J89" s="58">
        <v>4.6100000000000003</v>
      </c>
      <c r="K89" s="125">
        <v>4.87</v>
      </c>
    </row>
    <row r="90" spans="1:11" ht="20" x14ac:dyDescent="0.35">
      <c r="A90" s="116" t="s">
        <v>143</v>
      </c>
      <c r="B90" s="30">
        <v>-1310000</v>
      </c>
      <c r="C90" s="25">
        <v>452000</v>
      </c>
      <c r="D90" s="21" t="s">
        <v>57</v>
      </c>
      <c r="E90" s="75"/>
      <c r="F90" s="107"/>
      <c r="G90" s="8">
        <v>4.3499999999999996</v>
      </c>
      <c r="H90" s="9">
        <v>4.43</v>
      </c>
      <c r="I90" s="22" t="s">
        <v>139</v>
      </c>
      <c r="J90" s="22" t="s">
        <v>139</v>
      </c>
      <c r="K90" s="125"/>
    </row>
    <row r="91" spans="1:11" x14ac:dyDescent="0.35">
      <c r="A91" s="115" t="s">
        <v>144</v>
      </c>
      <c r="B91" s="25">
        <v>317693</v>
      </c>
      <c r="C91" s="22">
        <v>77696</v>
      </c>
      <c r="D91" s="21" t="s">
        <v>54</v>
      </c>
      <c r="E91" s="22">
        <v>647000</v>
      </c>
      <c r="F91" s="99" t="s">
        <v>46</v>
      </c>
      <c r="G91" s="11">
        <v>4.3</v>
      </c>
      <c r="H91" s="12">
        <v>4.38</v>
      </c>
      <c r="I91" s="13">
        <v>4.4400000000000004</v>
      </c>
      <c r="J91" s="58">
        <v>4.6100000000000003</v>
      </c>
      <c r="K91" s="125">
        <v>4.87</v>
      </c>
    </row>
    <row r="92" spans="1:11" x14ac:dyDescent="0.35">
      <c r="A92" s="115" t="s">
        <v>145</v>
      </c>
      <c r="B92" s="25">
        <v>873897</v>
      </c>
      <c r="C92" s="25">
        <v>521000</v>
      </c>
      <c r="D92" s="26" t="s">
        <v>26</v>
      </c>
      <c r="E92" s="28">
        <v>211000</v>
      </c>
      <c r="F92" s="104" t="s">
        <v>69</v>
      </c>
      <c r="G92" s="9">
        <v>4.92</v>
      </c>
      <c r="H92" s="9">
        <v>5</v>
      </c>
      <c r="I92" s="9">
        <v>5.0599999999999996</v>
      </c>
      <c r="J92" s="58">
        <v>5.2299999999999995</v>
      </c>
      <c r="K92" s="125">
        <v>5.43</v>
      </c>
    </row>
    <row r="93" spans="1:11" x14ac:dyDescent="0.35">
      <c r="A93" s="115" t="s">
        <v>146</v>
      </c>
      <c r="B93" s="25">
        <v>1670000</v>
      </c>
      <c r="C93" s="25">
        <v>158000</v>
      </c>
      <c r="D93" s="27">
        <v>-822000</v>
      </c>
      <c r="E93" s="28">
        <v>1149000</v>
      </c>
      <c r="F93" s="99" t="s">
        <v>69</v>
      </c>
      <c r="G93" s="9">
        <v>4.3</v>
      </c>
      <c r="H93" s="9">
        <v>4.38</v>
      </c>
      <c r="I93" s="9">
        <v>4.4400000000000004</v>
      </c>
      <c r="J93" s="58">
        <v>4.6100000000000003</v>
      </c>
      <c r="K93" s="125">
        <v>4.87</v>
      </c>
    </row>
    <row r="94" spans="1:11" x14ac:dyDescent="0.35">
      <c r="A94" s="115" t="s">
        <v>147</v>
      </c>
      <c r="B94" s="25">
        <v>880000</v>
      </c>
      <c r="C94" s="22">
        <v>134000</v>
      </c>
      <c r="D94" s="26" t="s">
        <v>26</v>
      </c>
      <c r="E94" s="29">
        <v>110000</v>
      </c>
      <c r="F94" s="104" t="s">
        <v>52</v>
      </c>
      <c r="G94" s="9">
        <v>4.3499999999999996</v>
      </c>
      <c r="H94" s="9">
        <v>4.43</v>
      </c>
      <c r="I94" s="9">
        <v>4.49</v>
      </c>
      <c r="J94" s="58">
        <v>4.6599999999999993</v>
      </c>
      <c r="K94" s="125">
        <v>5.0199999999999996</v>
      </c>
    </row>
    <row r="95" spans="1:11" x14ac:dyDescent="0.35">
      <c r="A95" s="115" t="s">
        <v>148</v>
      </c>
      <c r="B95" s="39">
        <v>550000</v>
      </c>
      <c r="C95" s="22">
        <v>900000</v>
      </c>
      <c r="D95" s="27">
        <v>-200000</v>
      </c>
      <c r="E95" s="28">
        <v>301000</v>
      </c>
      <c r="F95" s="99" t="s">
        <v>46</v>
      </c>
      <c r="G95" s="9">
        <v>4.3899999999999997</v>
      </c>
      <c r="H95" s="9">
        <v>4.47</v>
      </c>
      <c r="I95" s="9">
        <v>4.53</v>
      </c>
      <c r="J95" s="58">
        <v>4.6999999999999993</v>
      </c>
      <c r="K95" s="125">
        <v>5</v>
      </c>
    </row>
    <row r="96" spans="1:11" x14ac:dyDescent="0.35">
      <c r="A96" s="115" t="s">
        <v>149</v>
      </c>
      <c r="B96" s="29">
        <v>42276.77</v>
      </c>
      <c r="C96" s="27">
        <v>-42522</v>
      </c>
      <c r="D96" s="27">
        <v>-484177</v>
      </c>
      <c r="E96" s="33">
        <v>-439300</v>
      </c>
      <c r="F96" s="99" t="s">
        <v>220</v>
      </c>
      <c r="G96" s="9">
        <v>4.91</v>
      </c>
      <c r="H96" s="9">
        <v>4.99</v>
      </c>
      <c r="I96" s="9">
        <v>5.05</v>
      </c>
      <c r="J96" s="58">
        <v>5.22</v>
      </c>
      <c r="K96" s="125">
        <v>5.43</v>
      </c>
    </row>
    <row r="97" spans="1:11" x14ac:dyDescent="0.35">
      <c r="A97" s="115" t="s">
        <v>150</v>
      </c>
      <c r="B97" s="25">
        <v>273000</v>
      </c>
      <c r="C97" s="22">
        <v>126000</v>
      </c>
      <c r="D97" s="21" t="s">
        <v>43</v>
      </c>
      <c r="E97" s="28">
        <v>475000</v>
      </c>
      <c r="F97" s="99" t="s">
        <v>46</v>
      </c>
      <c r="G97" s="9">
        <v>4.57</v>
      </c>
      <c r="H97" s="9">
        <v>4.6500000000000004</v>
      </c>
      <c r="I97" s="9">
        <v>4.71</v>
      </c>
      <c r="J97" s="58">
        <v>4.88</v>
      </c>
      <c r="K97" s="125">
        <v>5.0999999999999996</v>
      </c>
    </row>
    <row r="98" spans="1:11" x14ac:dyDescent="0.35">
      <c r="A98" s="115" t="s">
        <v>151</v>
      </c>
      <c r="B98" s="33">
        <v>-53422</v>
      </c>
      <c r="C98" s="22">
        <v>154581</v>
      </c>
      <c r="D98" s="26" t="s">
        <v>26</v>
      </c>
      <c r="E98" s="28">
        <v>271169</v>
      </c>
      <c r="F98" s="99" t="s">
        <v>46</v>
      </c>
      <c r="G98" s="9">
        <v>4.6900000000000004</v>
      </c>
      <c r="H98" s="9">
        <v>4.7699999999999996</v>
      </c>
      <c r="I98" s="9">
        <v>4.83</v>
      </c>
      <c r="J98" s="58">
        <v>5</v>
      </c>
      <c r="K98" s="125">
        <v>5.28</v>
      </c>
    </row>
    <row r="99" spans="1:11" x14ac:dyDescent="0.35">
      <c r="A99" s="115" t="s">
        <v>152</v>
      </c>
      <c r="B99" s="29">
        <v>240760</v>
      </c>
      <c r="C99" s="22">
        <v>380000</v>
      </c>
      <c r="D99" s="21" t="s">
        <v>43</v>
      </c>
      <c r="E99" s="28">
        <v>18000</v>
      </c>
      <c r="F99" s="99" t="s">
        <v>46</v>
      </c>
      <c r="G99" s="9">
        <v>5.14</v>
      </c>
      <c r="H99" s="9">
        <v>5.22</v>
      </c>
      <c r="I99" s="9">
        <v>5.28</v>
      </c>
      <c r="J99" s="58">
        <v>5.4499999999999993</v>
      </c>
      <c r="K99" s="125">
        <v>5.8</v>
      </c>
    </row>
    <row r="100" spans="1:11" x14ac:dyDescent="0.35">
      <c r="A100" s="115" t="s">
        <v>153</v>
      </c>
      <c r="B100" s="30">
        <v>-1532000</v>
      </c>
      <c r="C100" s="22">
        <v>0</v>
      </c>
      <c r="D100" s="22">
        <v>359617</v>
      </c>
      <c r="E100" s="29">
        <v>536000</v>
      </c>
      <c r="F100" s="99" t="s">
        <v>46</v>
      </c>
      <c r="G100" s="9">
        <v>5.21</v>
      </c>
      <c r="H100" s="9">
        <v>5.29</v>
      </c>
      <c r="I100" s="9">
        <v>5.35</v>
      </c>
      <c r="J100" s="58">
        <v>5.52</v>
      </c>
      <c r="K100" s="125">
        <v>5.69</v>
      </c>
    </row>
    <row r="101" spans="1:11" x14ac:dyDescent="0.35">
      <c r="A101" s="115" t="s">
        <v>154</v>
      </c>
      <c r="B101" s="29">
        <v>116421</v>
      </c>
      <c r="C101" s="27">
        <v>-184058</v>
      </c>
      <c r="D101" s="21" t="s">
        <v>54</v>
      </c>
      <c r="E101" s="22">
        <v>243000</v>
      </c>
      <c r="F101" s="99" t="s">
        <v>46</v>
      </c>
      <c r="G101" s="11">
        <v>4.3</v>
      </c>
      <c r="H101" s="12">
        <v>4.38</v>
      </c>
      <c r="I101" s="13">
        <v>4.4400000000000004</v>
      </c>
      <c r="J101" s="58">
        <v>4.6100000000000003</v>
      </c>
      <c r="K101" s="125">
        <v>4.92</v>
      </c>
    </row>
    <row r="102" spans="1:11" x14ac:dyDescent="0.35">
      <c r="A102" s="115" t="s">
        <v>155</v>
      </c>
      <c r="B102" s="28">
        <v>906000</v>
      </c>
      <c r="C102" s="22">
        <v>989000</v>
      </c>
      <c r="D102" s="26" t="s">
        <v>26</v>
      </c>
      <c r="E102" s="28">
        <v>534191</v>
      </c>
      <c r="F102" s="99" t="s">
        <v>46</v>
      </c>
      <c r="G102" s="9">
        <v>5.69</v>
      </c>
      <c r="H102" s="9">
        <v>5.77</v>
      </c>
      <c r="I102" s="9">
        <v>5.83</v>
      </c>
      <c r="J102" s="58">
        <v>6</v>
      </c>
      <c r="K102" s="125">
        <v>6.15</v>
      </c>
    </row>
    <row r="103" spans="1:11" x14ac:dyDescent="0.35">
      <c r="A103" s="115" t="s">
        <v>156</v>
      </c>
      <c r="B103" s="25">
        <v>0</v>
      </c>
      <c r="C103" s="22">
        <v>38394</v>
      </c>
      <c r="D103" s="26" t="s">
        <v>26</v>
      </c>
      <c r="E103" s="33">
        <v>-388000</v>
      </c>
      <c r="F103" s="99" t="s">
        <v>30</v>
      </c>
      <c r="G103" s="9">
        <v>4.42</v>
      </c>
      <c r="H103" s="9">
        <v>4.5</v>
      </c>
      <c r="I103" s="9">
        <v>4.5599999999999996</v>
      </c>
      <c r="J103" s="58">
        <v>4.7299999999999995</v>
      </c>
      <c r="K103" s="125">
        <v>5.04</v>
      </c>
    </row>
    <row r="104" spans="1:11" x14ac:dyDescent="0.35">
      <c r="A104" s="115" t="s">
        <v>157</v>
      </c>
      <c r="B104" s="25">
        <v>451756</v>
      </c>
      <c r="C104" s="22">
        <v>177000</v>
      </c>
      <c r="D104" s="27">
        <v>-342447</v>
      </c>
      <c r="E104" s="28">
        <v>390021</v>
      </c>
      <c r="F104" s="104" t="s">
        <v>52</v>
      </c>
      <c r="G104" s="9">
        <v>4.3</v>
      </c>
      <c r="H104" s="9">
        <v>4.38</v>
      </c>
      <c r="I104" s="9">
        <v>4.4400000000000004</v>
      </c>
      <c r="J104" s="58">
        <v>4.6100000000000003</v>
      </c>
      <c r="K104" s="125">
        <v>4.8899999999999997</v>
      </c>
    </row>
    <row r="105" spans="1:11" x14ac:dyDescent="0.35">
      <c r="A105" s="115" t="s">
        <v>158</v>
      </c>
      <c r="B105" s="30">
        <v>-2000</v>
      </c>
      <c r="C105" s="28">
        <v>110000</v>
      </c>
      <c r="D105" s="27">
        <v>-17000</v>
      </c>
      <c r="E105" s="28">
        <v>11000</v>
      </c>
      <c r="F105" s="99" t="s">
        <v>220</v>
      </c>
      <c r="G105" s="9">
        <v>4.4800000000000004</v>
      </c>
      <c r="H105" s="9">
        <v>4.4800000000000004</v>
      </c>
      <c r="I105" s="9">
        <v>4.4800000000000004</v>
      </c>
      <c r="J105" s="58">
        <v>4.6100000000000003</v>
      </c>
      <c r="K105" s="125">
        <v>4.87</v>
      </c>
    </row>
    <row r="106" spans="1:11" x14ac:dyDescent="0.35">
      <c r="A106" s="115" t="s">
        <v>159</v>
      </c>
      <c r="B106" s="30">
        <v>-490000</v>
      </c>
      <c r="C106" s="22">
        <v>81932.740000000005</v>
      </c>
      <c r="D106" s="21" t="s">
        <v>57</v>
      </c>
      <c r="E106" s="21" t="s">
        <v>57</v>
      </c>
      <c r="F106" s="90" t="s">
        <v>66</v>
      </c>
      <c r="G106" s="9">
        <v>4.5</v>
      </c>
      <c r="H106" s="9">
        <v>4.58</v>
      </c>
      <c r="I106" s="9">
        <v>4.6399999999999997</v>
      </c>
      <c r="J106" s="58">
        <v>4.8099999999999996</v>
      </c>
      <c r="K106" s="125">
        <v>5.13</v>
      </c>
    </row>
    <row r="107" spans="1:11" x14ac:dyDescent="0.35">
      <c r="A107" s="115" t="s">
        <v>160</v>
      </c>
      <c r="B107" s="25">
        <v>118000</v>
      </c>
      <c r="C107" s="22">
        <v>472000</v>
      </c>
      <c r="D107" s="34" t="s">
        <v>39</v>
      </c>
      <c r="E107" s="33">
        <v>-301000</v>
      </c>
      <c r="F107" s="104" t="s">
        <v>100</v>
      </c>
      <c r="G107" s="9">
        <v>4.43</v>
      </c>
      <c r="H107" s="9">
        <v>4.51</v>
      </c>
      <c r="I107" s="9">
        <v>4.57</v>
      </c>
      <c r="J107" s="58">
        <v>4.7399999999999993</v>
      </c>
      <c r="K107" s="125">
        <v>5.1100000000000003</v>
      </c>
    </row>
    <row r="108" spans="1:11" x14ac:dyDescent="0.35">
      <c r="A108" s="115" t="s">
        <v>161</v>
      </c>
      <c r="B108" s="25">
        <v>410000</v>
      </c>
      <c r="C108" s="22">
        <v>415000</v>
      </c>
      <c r="D108" s="22">
        <v>608000</v>
      </c>
      <c r="E108" s="28">
        <v>636000</v>
      </c>
      <c r="F108" s="99" t="s">
        <v>46</v>
      </c>
      <c r="G108" s="9">
        <v>4.3</v>
      </c>
      <c r="H108" s="9">
        <v>4.38</v>
      </c>
      <c r="I108" s="9">
        <v>4.4400000000000004</v>
      </c>
      <c r="J108" s="58">
        <v>4.6100000000000003</v>
      </c>
      <c r="K108" s="125">
        <v>4.87</v>
      </c>
    </row>
    <row r="109" spans="1:11" x14ac:dyDescent="0.35">
      <c r="A109" s="115" t="s">
        <v>162</v>
      </c>
      <c r="B109" s="25">
        <v>500000</v>
      </c>
      <c r="C109" s="35">
        <v>1100000</v>
      </c>
      <c r="D109" s="22">
        <v>683000</v>
      </c>
      <c r="E109" s="28">
        <v>608000</v>
      </c>
      <c r="F109" s="99" t="s">
        <v>220</v>
      </c>
      <c r="G109" s="9">
        <v>4.57</v>
      </c>
      <c r="H109" s="9">
        <v>4.6500000000000004</v>
      </c>
      <c r="I109" s="9">
        <v>4.71</v>
      </c>
      <c r="J109" s="58">
        <v>4.88</v>
      </c>
      <c r="K109" s="125">
        <v>5.04</v>
      </c>
    </row>
    <row r="110" spans="1:11" x14ac:dyDescent="0.35">
      <c r="A110" s="115" t="s">
        <v>163</v>
      </c>
      <c r="B110" s="27">
        <v>-764000</v>
      </c>
      <c r="C110" s="27">
        <v>-65254</v>
      </c>
      <c r="D110" s="34" t="s">
        <v>39</v>
      </c>
      <c r="E110" s="29">
        <v>227000</v>
      </c>
      <c r="F110" s="99" t="s">
        <v>220</v>
      </c>
      <c r="G110" s="9">
        <v>4.3</v>
      </c>
      <c r="H110" s="9">
        <v>4.38</v>
      </c>
      <c r="I110" s="9">
        <v>4.4400000000000004</v>
      </c>
      <c r="J110" s="58">
        <v>4.6100000000000003</v>
      </c>
      <c r="K110" s="125">
        <v>4.87</v>
      </c>
    </row>
    <row r="111" spans="1:11" x14ac:dyDescent="0.35">
      <c r="A111" s="115" t="s">
        <v>164</v>
      </c>
      <c r="B111" s="25">
        <v>451000</v>
      </c>
      <c r="C111" s="30">
        <v>-217827.85</v>
      </c>
      <c r="D111" s="22">
        <v>165000</v>
      </c>
      <c r="E111" s="33">
        <v>-316980</v>
      </c>
      <c r="F111" s="104" t="s">
        <v>220</v>
      </c>
      <c r="G111" s="9">
        <v>5.79</v>
      </c>
      <c r="H111" s="9">
        <v>5.87</v>
      </c>
      <c r="I111" s="9">
        <v>5.93</v>
      </c>
      <c r="J111" s="58">
        <v>6.1</v>
      </c>
      <c r="K111" s="125">
        <v>6.27</v>
      </c>
    </row>
    <row r="112" spans="1:11" x14ac:dyDescent="0.35">
      <c r="A112" s="115" t="s">
        <v>165</v>
      </c>
      <c r="B112" s="30">
        <v>-120000</v>
      </c>
      <c r="C112" s="22">
        <v>98000</v>
      </c>
      <c r="D112" s="26" t="s">
        <v>26</v>
      </c>
      <c r="E112" s="33">
        <v>-149000</v>
      </c>
      <c r="F112" s="104" t="s">
        <v>100</v>
      </c>
      <c r="G112" s="9">
        <v>4.3600000000000003</v>
      </c>
      <c r="H112" s="9">
        <v>4.4400000000000004</v>
      </c>
      <c r="I112" s="9">
        <v>4.5</v>
      </c>
      <c r="J112" s="58">
        <v>4.67</v>
      </c>
      <c r="K112" s="125">
        <v>5.01</v>
      </c>
    </row>
    <row r="113" spans="1:11" x14ac:dyDescent="0.35">
      <c r="A113" s="115" t="s">
        <v>166</v>
      </c>
      <c r="B113" s="21" t="s">
        <v>64</v>
      </c>
      <c r="C113" s="22">
        <v>371000</v>
      </c>
      <c r="D113" s="22" t="s">
        <v>65</v>
      </c>
      <c r="E113" s="21" t="s">
        <v>57</v>
      </c>
      <c r="F113" s="106" t="s">
        <v>66</v>
      </c>
      <c r="G113" s="9">
        <v>4.3</v>
      </c>
      <c r="H113" s="9">
        <v>4.38</v>
      </c>
      <c r="I113" s="9">
        <v>4.4400000000000004</v>
      </c>
      <c r="J113" s="58">
        <v>4.6100000000000003</v>
      </c>
      <c r="K113" s="125">
        <v>4.87</v>
      </c>
    </row>
    <row r="114" spans="1:11" x14ac:dyDescent="0.35">
      <c r="A114" s="115" t="s">
        <v>167</v>
      </c>
      <c r="B114" s="30">
        <v>-108534</v>
      </c>
      <c r="C114" s="30">
        <v>-313000</v>
      </c>
      <c r="D114" s="21" t="s">
        <v>43</v>
      </c>
      <c r="E114" s="28">
        <v>123000</v>
      </c>
      <c r="F114" s="99" t="s">
        <v>52</v>
      </c>
      <c r="G114" s="9">
        <v>4.34</v>
      </c>
      <c r="H114" s="9">
        <v>4.42</v>
      </c>
      <c r="I114" s="9">
        <v>4.4800000000000004</v>
      </c>
      <c r="J114" s="58">
        <v>4.6499999999999995</v>
      </c>
      <c r="K114" s="125">
        <v>4.8899999999999997</v>
      </c>
    </row>
    <row r="115" spans="1:11" x14ac:dyDescent="0.35">
      <c r="A115" s="115" t="s">
        <v>168</v>
      </c>
      <c r="B115" s="30">
        <v>-426900</v>
      </c>
      <c r="C115" s="22">
        <v>253958</v>
      </c>
      <c r="D115" s="31" t="s">
        <v>95</v>
      </c>
      <c r="E115" s="60">
        <v>-493619</v>
      </c>
      <c r="F115" s="99" t="s">
        <v>30</v>
      </c>
      <c r="G115" s="11">
        <v>4.62</v>
      </c>
      <c r="H115" s="12">
        <v>4.7</v>
      </c>
      <c r="I115" s="13">
        <v>4.76</v>
      </c>
      <c r="J115" s="58">
        <v>4.93</v>
      </c>
      <c r="K115" s="125">
        <v>5.0999999999999996</v>
      </c>
    </row>
    <row r="116" spans="1:11" x14ac:dyDescent="0.35">
      <c r="A116" s="115" t="s">
        <v>169</v>
      </c>
      <c r="B116" s="25">
        <v>100244</v>
      </c>
      <c r="C116" s="22">
        <v>0</v>
      </c>
      <c r="D116" s="22" t="s">
        <v>55</v>
      </c>
      <c r="E116" s="29" t="s">
        <v>55</v>
      </c>
      <c r="F116" s="29" t="s">
        <v>55</v>
      </c>
      <c r="G116" s="9">
        <v>5.1100000000000003</v>
      </c>
      <c r="H116" s="9">
        <v>5.19</v>
      </c>
      <c r="I116" s="9">
        <v>5.25</v>
      </c>
      <c r="J116" s="58">
        <v>5.42</v>
      </c>
      <c r="K116" s="125">
        <v>5.72</v>
      </c>
    </row>
    <row r="117" spans="1:11" x14ac:dyDescent="0.35">
      <c r="A117" s="115" t="s">
        <v>170</v>
      </c>
      <c r="B117" s="25">
        <v>320000</v>
      </c>
      <c r="C117" s="27">
        <v>-55000</v>
      </c>
      <c r="D117" s="26" t="s">
        <v>26</v>
      </c>
      <c r="E117" s="29">
        <v>279000</v>
      </c>
      <c r="F117" s="99" t="s">
        <v>46</v>
      </c>
      <c r="G117" s="9">
        <v>4.4000000000000004</v>
      </c>
      <c r="H117" s="9">
        <v>4.4800000000000004</v>
      </c>
      <c r="I117" s="9">
        <v>4.54</v>
      </c>
      <c r="J117" s="58">
        <v>4.71</v>
      </c>
      <c r="K117" s="125">
        <v>5.01</v>
      </c>
    </row>
    <row r="118" spans="1:11" x14ac:dyDescent="0.35">
      <c r="A118" s="115" t="s">
        <v>171</v>
      </c>
      <c r="B118" s="25">
        <v>0</v>
      </c>
      <c r="C118" s="27">
        <v>-600000</v>
      </c>
      <c r="D118" s="22" t="s">
        <v>65</v>
      </c>
      <c r="E118" s="21" t="s">
        <v>57</v>
      </c>
      <c r="F118" s="106" t="s">
        <v>66</v>
      </c>
      <c r="G118" s="9">
        <v>6.86</v>
      </c>
      <c r="H118" s="9">
        <v>6.86</v>
      </c>
      <c r="I118" s="9">
        <v>6.86</v>
      </c>
      <c r="J118" s="58">
        <v>6.86</v>
      </c>
      <c r="K118" s="125">
        <v>7.06</v>
      </c>
    </row>
    <row r="119" spans="1:11" x14ac:dyDescent="0.35">
      <c r="A119" s="115" t="s">
        <v>172</v>
      </c>
      <c r="B119" s="25">
        <v>750000</v>
      </c>
      <c r="C119" s="22">
        <v>320000</v>
      </c>
      <c r="D119" s="26" t="s">
        <v>26</v>
      </c>
      <c r="E119" s="28">
        <v>421000</v>
      </c>
      <c r="F119" s="104" t="s">
        <v>52</v>
      </c>
      <c r="G119" s="9">
        <v>4.47</v>
      </c>
      <c r="H119" s="9">
        <v>4.55</v>
      </c>
      <c r="I119" s="9">
        <v>4.6100000000000003</v>
      </c>
      <c r="J119" s="58">
        <v>4.7799999999999994</v>
      </c>
      <c r="K119" s="125">
        <v>4.99</v>
      </c>
    </row>
    <row r="120" spans="1:11" x14ac:dyDescent="0.35">
      <c r="A120" s="115" t="s">
        <v>173</v>
      </c>
      <c r="B120" s="25">
        <v>1400000</v>
      </c>
      <c r="C120" s="22">
        <v>390000</v>
      </c>
      <c r="D120" s="22">
        <v>800000</v>
      </c>
      <c r="E120" s="33">
        <v>-200000</v>
      </c>
      <c r="F120" s="99" t="s">
        <v>30</v>
      </c>
      <c r="G120" s="9">
        <v>4.3</v>
      </c>
      <c r="H120" s="9">
        <v>4.38</v>
      </c>
      <c r="I120" s="9">
        <v>4.4400000000000004</v>
      </c>
      <c r="J120" s="58">
        <v>4.6100000000000003</v>
      </c>
      <c r="K120" s="125">
        <v>4.87</v>
      </c>
    </row>
    <row r="121" spans="1:11" x14ac:dyDescent="0.35">
      <c r="A121" s="115" t="s">
        <v>174</v>
      </c>
      <c r="B121" s="25">
        <v>426000</v>
      </c>
      <c r="C121" s="22">
        <v>107000</v>
      </c>
      <c r="D121" s="21" t="s">
        <v>54</v>
      </c>
      <c r="E121" s="33">
        <v>-46000</v>
      </c>
      <c r="F121" s="105" t="s">
        <v>220</v>
      </c>
      <c r="G121" s="9">
        <v>4.3</v>
      </c>
      <c r="H121" s="9">
        <v>4.38</v>
      </c>
      <c r="I121" s="9">
        <v>4.4400000000000004</v>
      </c>
      <c r="J121" s="58">
        <v>4.6100000000000003</v>
      </c>
      <c r="K121" s="125">
        <v>4.87</v>
      </c>
    </row>
    <row r="122" spans="1:11" x14ac:dyDescent="0.35">
      <c r="A122" s="115" t="s">
        <v>175</v>
      </c>
      <c r="B122" s="30">
        <v>-79500</v>
      </c>
      <c r="C122" s="28">
        <v>255000</v>
      </c>
      <c r="D122" s="21" t="s">
        <v>54</v>
      </c>
      <c r="E122" s="22">
        <v>136216</v>
      </c>
      <c r="F122" s="99" t="s">
        <v>34</v>
      </c>
      <c r="G122" s="11">
        <v>4.45</v>
      </c>
      <c r="H122" s="12">
        <v>4.53</v>
      </c>
      <c r="I122" s="13">
        <v>4.59</v>
      </c>
      <c r="J122" s="58">
        <v>4.76</v>
      </c>
      <c r="K122" s="125">
        <v>5</v>
      </c>
    </row>
    <row r="123" spans="1:11" x14ac:dyDescent="0.35">
      <c r="A123" s="115" t="s">
        <v>176</v>
      </c>
      <c r="B123" s="25">
        <v>125000</v>
      </c>
      <c r="C123" s="22">
        <v>896856</v>
      </c>
      <c r="D123" s="26" t="s">
        <v>26</v>
      </c>
      <c r="E123" s="28">
        <v>123277</v>
      </c>
      <c r="F123" s="109" t="s">
        <v>52</v>
      </c>
      <c r="G123" s="9">
        <v>4.51</v>
      </c>
      <c r="H123" s="9">
        <v>4.59</v>
      </c>
      <c r="I123" s="9">
        <v>4.6500000000000004</v>
      </c>
      <c r="J123" s="58">
        <v>4.8199999999999994</v>
      </c>
      <c r="K123" s="125">
        <v>5.08</v>
      </c>
    </row>
    <row r="124" spans="1:11" x14ac:dyDescent="0.35">
      <c r="A124" s="115" t="s">
        <v>177</v>
      </c>
      <c r="B124" s="25">
        <v>300000</v>
      </c>
      <c r="C124" s="27">
        <v>-629000</v>
      </c>
      <c r="D124" s="26" t="s">
        <v>26</v>
      </c>
      <c r="E124" s="29">
        <v>277000</v>
      </c>
      <c r="F124" s="104" t="s">
        <v>69</v>
      </c>
      <c r="G124" s="9">
        <v>4.3</v>
      </c>
      <c r="H124" s="9">
        <v>4.38</v>
      </c>
      <c r="I124" s="9">
        <v>4.4400000000000004</v>
      </c>
      <c r="J124" s="58">
        <v>4.6100000000000003</v>
      </c>
      <c r="K124" s="125">
        <v>4.8899999999999997</v>
      </c>
    </row>
    <row r="125" spans="1:11" x14ac:dyDescent="0.35">
      <c r="A125" s="115" t="s">
        <v>178</v>
      </c>
      <c r="B125" s="29">
        <v>845266</v>
      </c>
      <c r="C125" s="22">
        <v>296935.25</v>
      </c>
      <c r="D125" s="22">
        <v>410227</v>
      </c>
      <c r="E125" s="74">
        <v>214845</v>
      </c>
      <c r="F125" s="99" t="s">
        <v>220</v>
      </c>
      <c r="G125" s="14">
        <v>4.84</v>
      </c>
      <c r="H125" s="15">
        <v>4.84</v>
      </c>
      <c r="I125" s="16">
        <v>4.87</v>
      </c>
      <c r="J125" s="58">
        <v>5.04</v>
      </c>
      <c r="K125" s="125">
        <v>5.24</v>
      </c>
    </row>
    <row r="126" spans="1:11" x14ac:dyDescent="0.35">
      <c r="A126" s="115" t="s">
        <v>179</v>
      </c>
      <c r="B126" s="25">
        <v>5157000</v>
      </c>
      <c r="C126" s="28">
        <v>3732000</v>
      </c>
      <c r="D126" s="22">
        <v>755000</v>
      </c>
      <c r="E126" s="29">
        <v>771000</v>
      </c>
      <c r="F126" s="99" t="s">
        <v>46</v>
      </c>
      <c r="G126" s="9">
        <v>5.18</v>
      </c>
      <c r="H126" s="9">
        <v>5.26</v>
      </c>
      <c r="I126" s="9">
        <v>5.32</v>
      </c>
      <c r="J126" s="58">
        <v>5.4899999999999993</v>
      </c>
      <c r="K126" s="125">
        <v>5.81</v>
      </c>
    </row>
    <row r="127" spans="1:11" x14ac:dyDescent="0.35">
      <c r="A127" s="115" t="s">
        <v>180</v>
      </c>
      <c r="B127" s="21" t="s">
        <v>43</v>
      </c>
      <c r="C127" s="22">
        <v>595000</v>
      </c>
      <c r="D127" s="22">
        <v>221000</v>
      </c>
      <c r="E127" s="28">
        <v>228000</v>
      </c>
      <c r="F127" s="99" t="s">
        <v>220</v>
      </c>
      <c r="G127" s="9">
        <v>5.46</v>
      </c>
      <c r="H127" s="9">
        <v>5.54</v>
      </c>
      <c r="I127" s="9">
        <v>5.6</v>
      </c>
      <c r="J127" s="58">
        <v>5.77</v>
      </c>
      <c r="K127" s="125">
        <v>6.16</v>
      </c>
    </row>
    <row r="128" spans="1:11" x14ac:dyDescent="0.35">
      <c r="A128" s="115" t="s">
        <v>181</v>
      </c>
      <c r="B128" s="25">
        <v>296000</v>
      </c>
      <c r="C128" s="27">
        <v>-58100</v>
      </c>
      <c r="D128" s="34" t="s">
        <v>39</v>
      </c>
      <c r="E128" s="33">
        <v>-3000</v>
      </c>
      <c r="F128" s="99" t="s">
        <v>30</v>
      </c>
      <c r="G128" s="9">
        <v>4.54</v>
      </c>
      <c r="H128" s="9">
        <v>4.62</v>
      </c>
      <c r="I128" s="9">
        <v>4.68</v>
      </c>
      <c r="J128" s="58">
        <v>4.8499999999999996</v>
      </c>
      <c r="K128" s="125">
        <v>5.0999999999999996</v>
      </c>
    </row>
    <row r="129" spans="1:11" x14ac:dyDescent="0.35">
      <c r="A129" s="115" t="s">
        <v>182</v>
      </c>
      <c r="B129" s="25">
        <v>845000</v>
      </c>
      <c r="C129" s="22">
        <v>648000</v>
      </c>
      <c r="D129" s="22">
        <v>737000</v>
      </c>
      <c r="E129" s="28">
        <v>228000</v>
      </c>
      <c r="F129" s="104" t="s">
        <v>52</v>
      </c>
      <c r="G129" s="9">
        <v>4.51</v>
      </c>
      <c r="H129" s="9">
        <v>4.59</v>
      </c>
      <c r="I129" s="9">
        <v>4.6500000000000004</v>
      </c>
      <c r="J129" s="58">
        <v>4.8199999999999994</v>
      </c>
      <c r="K129" s="125">
        <v>5.0599999999999996</v>
      </c>
    </row>
    <row r="130" spans="1:11" x14ac:dyDescent="0.35">
      <c r="A130" s="115" t="s">
        <v>183</v>
      </c>
      <c r="B130" s="30">
        <v>-34608</v>
      </c>
      <c r="C130" s="22">
        <v>331359</v>
      </c>
      <c r="D130" s="22">
        <v>235479.47</v>
      </c>
      <c r="E130" s="33">
        <v>-73420.800000000003</v>
      </c>
      <c r="F130" s="99" t="s">
        <v>220</v>
      </c>
      <c r="G130" s="9">
        <v>4.3600000000000003</v>
      </c>
      <c r="H130" s="9">
        <v>4.4400000000000004</v>
      </c>
      <c r="I130" s="9">
        <v>4.5</v>
      </c>
      <c r="J130" s="58">
        <v>4.67</v>
      </c>
      <c r="K130" s="125">
        <v>4.9000000000000004</v>
      </c>
    </row>
    <row r="131" spans="1:11" x14ac:dyDescent="0.35">
      <c r="A131" s="115" t="s">
        <v>184</v>
      </c>
      <c r="B131" s="30">
        <v>-11000</v>
      </c>
      <c r="C131" s="22">
        <v>248000</v>
      </c>
      <c r="D131" s="27">
        <v>-590000</v>
      </c>
      <c r="E131" s="33">
        <v>-107000</v>
      </c>
      <c r="F131" s="99" t="s">
        <v>220</v>
      </c>
      <c r="G131" s="9">
        <v>4.46</v>
      </c>
      <c r="H131" s="9">
        <v>4.54</v>
      </c>
      <c r="I131" s="9">
        <v>4.5999999999999996</v>
      </c>
      <c r="J131" s="58">
        <v>4.7699999999999996</v>
      </c>
      <c r="K131" s="125">
        <v>5.0999999999999996</v>
      </c>
    </row>
    <row r="132" spans="1:11" x14ac:dyDescent="0.35">
      <c r="A132" s="115" t="s">
        <v>185</v>
      </c>
      <c r="B132" s="25">
        <v>150000</v>
      </c>
      <c r="C132" s="28">
        <v>148000</v>
      </c>
      <c r="D132" s="22">
        <v>105000</v>
      </c>
      <c r="E132" s="29">
        <v>5000</v>
      </c>
      <c r="F132" s="99" t="s">
        <v>34</v>
      </c>
      <c r="G132" s="9">
        <v>4.3</v>
      </c>
      <c r="H132" s="9">
        <v>4.38</v>
      </c>
      <c r="I132" s="9">
        <v>4.4400000000000004</v>
      </c>
      <c r="J132" s="58">
        <v>4.6100000000000003</v>
      </c>
      <c r="K132" s="125">
        <v>4.95</v>
      </c>
    </row>
    <row r="133" spans="1:11" x14ac:dyDescent="0.35">
      <c r="A133" s="115" t="s">
        <v>186</v>
      </c>
      <c r="B133" s="25">
        <v>0</v>
      </c>
      <c r="C133" s="27">
        <v>-694000</v>
      </c>
      <c r="D133" s="22">
        <v>1720000</v>
      </c>
      <c r="E133" s="33">
        <v>-83900</v>
      </c>
      <c r="F133" s="99" t="s">
        <v>30</v>
      </c>
      <c r="G133" s="9">
        <v>8.06</v>
      </c>
      <c r="H133" s="9">
        <v>8.06</v>
      </c>
      <c r="I133" s="9">
        <v>8.06</v>
      </c>
      <c r="J133" s="58">
        <v>8.06</v>
      </c>
      <c r="K133" s="125">
        <v>8.33</v>
      </c>
    </row>
    <row r="134" spans="1:11" ht="21" customHeight="1" x14ac:dyDescent="0.35">
      <c r="A134" s="115" t="s">
        <v>187</v>
      </c>
      <c r="B134" s="25">
        <v>22772</v>
      </c>
      <c r="C134" s="27">
        <v>-1038</v>
      </c>
      <c r="D134" s="31" t="s">
        <v>95</v>
      </c>
      <c r="E134" s="33">
        <v>-208000</v>
      </c>
      <c r="F134" s="99" t="s">
        <v>188</v>
      </c>
      <c r="G134" s="9">
        <v>4.3</v>
      </c>
      <c r="H134" s="9">
        <v>4.38</v>
      </c>
      <c r="I134" s="9">
        <v>4.4400000000000004</v>
      </c>
      <c r="J134" s="58">
        <v>4.6100000000000003</v>
      </c>
      <c r="K134" s="125">
        <v>4.87</v>
      </c>
    </row>
    <row r="135" spans="1:11" x14ac:dyDescent="0.35">
      <c r="A135" s="115" t="s">
        <v>189</v>
      </c>
      <c r="B135" s="28">
        <v>44440</v>
      </c>
      <c r="C135" s="22">
        <v>285139</v>
      </c>
      <c r="D135" s="26" t="s">
        <v>26</v>
      </c>
      <c r="E135" s="33">
        <v>-1001547</v>
      </c>
      <c r="F135" s="104" t="s">
        <v>100</v>
      </c>
      <c r="G135" s="9">
        <v>4.3099999999999996</v>
      </c>
      <c r="H135" s="9">
        <v>4.3899999999999997</v>
      </c>
      <c r="I135" s="9">
        <v>4.45</v>
      </c>
      <c r="J135" s="58">
        <v>4.6199999999999992</v>
      </c>
      <c r="K135" s="125">
        <v>4.91</v>
      </c>
    </row>
    <row r="136" spans="1:11" x14ac:dyDescent="0.35">
      <c r="A136" s="115" t="s">
        <v>190</v>
      </c>
      <c r="B136" s="25">
        <v>120000</v>
      </c>
      <c r="C136" s="27">
        <v>-11580</v>
      </c>
      <c r="D136" s="21" t="s">
        <v>54</v>
      </c>
      <c r="E136" s="33">
        <v>-70000</v>
      </c>
      <c r="F136" s="99" t="s">
        <v>30</v>
      </c>
      <c r="G136" s="9">
        <v>4.5199999999999996</v>
      </c>
      <c r="H136" s="9">
        <v>4.5999999999999996</v>
      </c>
      <c r="I136" s="9">
        <v>4.66</v>
      </c>
      <c r="J136" s="58">
        <v>4.8299999999999992</v>
      </c>
      <c r="K136" s="125">
        <v>5.05</v>
      </c>
    </row>
    <row r="137" spans="1:11" x14ac:dyDescent="0.35">
      <c r="A137" s="115" t="s">
        <v>191</v>
      </c>
      <c r="B137" s="38">
        <v>182701</v>
      </c>
      <c r="C137" s="22">
        <v>1374487</v>
      </c>
      <c r="D137" s="34" t="s">
        <v>39</v>
      </c>
      <c r="E137" s="33">
        <v>-802848</v>
      </c>
      <c r="F137" s="99" t="s">
        <v>30</v>
      </c>
      <c r="G137" s="9">
        <v>5.52</v>
      </c>
      <c r="H137" s="9">
        <v>5.6</v>
      </c>
      <c r="I137" s="9">
        <v>5.66</v>
      </c>
      <c r="J137" s="58">
        <v>5.8299999999999992</v>
      </c>
      <c r="K137" s="125">
        <v>6.02</v>
      </c>
    </row>
    <row r="138" spans="1:11" x14ac:dyDescent="0.35">
      <c r="A138" s="115" t="s">
        <v>192</v>
      </c>
      <c r="B138" s="28">
        <v>272000</v>
      </c>
      <c r="C138" s="22">
        <v>0</v>
      </c>
      <c r="D138" s="22" t="s">
        <v>65</v>
      </c>
      <c r="E138" s="29">
        <v>907885</v>
      </c>
      <c r="F138" s="99" t="s">
        <v>46</v>
      </c>
      <c r="G138" s="9">
        <v>6.48</v>
      </c>
      <c r="H138" s="9">
        <v>6.56</v>
      </c>
      <c r="I138" s="9">
        <v>6.62</v>
      </c>
      <c r="J138" s="58">
        <v>6.79</v>
      </c>
      <c r="K138" s="125">
        <v>6.97</v>
      </c>
    </row>
    <row r="139" spans="1:11" x14ac:dyDescent="0.35">
      <c r="A139" s="115" t="s">
        <v>193</v>
      </c>
      <c r="B139" s="27">
        <v>-367523.88</v>
      </c>
      <c r="C139" s="22">
        <v>686909</v>
      </c>
      <c r="D139" s="22">
        <v>115261</v>
      </c>
      <c r="E139" s="33">
        <v>-24819</v>
      </c>
      <c r="F139" s="99" t="s">
        <v>30</v>
      </c>
      <c r="G139" s="9">
        <v>4.3</v>
      </c>
      <c r="H139" s="9">
        <v>4.38</v>
      </c>
      <c r="I139" s="9">
        <v>4.4400000000000004</v>
      </c>
      <c r="J139" s="58">
        <v>4.6100000000000003</v>
      </c>
      <c r="K139" s="125">
        <v>4.9000000000000004</v>
      </c>
    </row>
    <row r="140" spans="1:11" x14ac:dyDescent="0.35">
      <c r="A140" s="115" t="s">
        <v>194</v>
      </c>
      <c r="B140" s="25">
        <v>162000</v>
      </c>
      <c r="C140" s="22">
        <v>1194000</v>
      </c>
      <c r="D140" s="22">
        <v>262000</v>
      </c>
      <c r="E140" s="29">
        <v>335000</v>
      </c>
      <c r="F140" s="104" t="s">
        <v>69</v>
      </c>
      <c r="G140" s="9">
        <v>4.3</v>
      </c>
      <c r="H140" s="9">
        <v>4.38</v>
      </c>
      <c r="I140" s="9">
        <v>4.4400000000000004</v>
      </c>
      <c r="J140" s="58">
        <v>4.6100000000000003</v>
      </c>
      <c r="K140" s="125">
        <v>4.87</v>
      </c>
    </row>
    <row r="141" spans="1:11" x14ac:dyDescent="0.35">
      <c r="A141" s="115" t="s">
        <v>195</v>
      </c>
      <c r="B141" s="29">
        <v>9974</v>
      </c>
      <c r="C141" s="27">
        <v>-419703</v>
      </c>
      <c r="D141" s="31" t="s">
        <v>95</v>
      </c>
      <c r="E141" s="33">
        <v>-914000</v>
      </c>
      <c r="F141" s="99" t="s">
        <v>30</v>
      </c>
      <c r="G141" s="9">
        <v>4.7</v>
      </c>
      <c r="H141" s="9">
        <v>4.78</v>
      </c>
      <c r="I141" s="9">
        <v>4.84</v>
      </c>
      <c r="J141" s="58">
        <v>5.01</v>
      </c>
      <c r="K141" s="125">
        <v>5.32</v>
      </c>
    </row>
    <row r="142" spans="1:11" x14ac:dyDescent="0.35">
      <c r="A142" s="116" t="s">
        <v>196</v>
      </c>
      <c r="B142" s="25" t="s">
        <v>138</v>
      </c>
      <c r="C142" s="25" t="s">
        <v>138</v>
      </c>
      <c r="D142" s="25" t="s">
        <v>138</v>
      </c>
      <c r="E142" s="29">
        <v>219358</v>
      </c>
      <c r="F142" s="108" t="s">
        <v>52</v>
      </c>
      <c r="G142" s="19">
        <v>4.3499999999999996</v>
      </c>
      <c r="H142" s="20">
        <v>4.43</v>
      </c>
      <c r="I142" s="20">
        <v>4.49</v>
      </c>
      <c r="J142" s="58">
        <v>4.6599999999999993</v>
      </c>
      <c r="K142" s="125">
        <v>4.93</v>
      </c>
    </row>
    <row r="143" spans="1:11" x14ac:dyDescent="0.35">
      <c r="A143" s="115" t="s">
        <v>197</v>
      </c>
      <c r="B143" s="25">
        <v>979000</v>
      </c>
      <c r="C143" s="22">
        <v>1406000</v>
      </c>
      <c r="D143" s="26" t="s">
        <v>26</v>
      </c>
      <c r="E143" s="28">
        <v>100000</v>
      </c>
      <c r="F143" s="99" t="s">
        <v>34</v>
      </c>
      <c r="G143" s="9">
        <v>4.78</v>
      </c>
      <c r="H143" s="9">
        <v>4.8600000000000003</v>
      </c>
      <c r="I143" s="9">
        <v>4.92</v>
      </c>
      <c r="J143" s="58">
        <v>5.09</v>
      </c>
      <c r="K143" s="125">
        <v>5.35</v>
      </c>
    </row>
    <row r="144" spans="1:11" x14ac:dyDescent="0.35">
      <c r="A144" s="115" t="s">
        <v>198</v>
      </c>
      <c r="B144" s="33">
        <v>-1908000</v>
      </c>
      <c r="C144" s="22">
        <v>29000</v>
      </c>
      <c r="D144" s="22">
        <v>906000</v>
      </c>
      <c r="E144" s="27">
        <v>-338000</v>
      </c>
      <c r="F144" s="99" t="s">
        <v>30</v>
      </c>
      <c r="G144" s="9">
        <v>7.86</v>
      </c>
      <c r="H144" s="9">
        <v>7.86</v>
      </c>
      <c r="I144" s="9">
        <v>7.86</v>
      </c>
      <c r="J144" s="58">
        <v>7.86</v>
      </c>
      <c r="K144" s="125">
        <v>8.09</v>
      </c>
    </row>
    <row r="145" spans="1:11" x14ac:dyDescent="0.35">
      <c r="A145" s="115" t="s">
        <v>199</v>
      </c>
      <c r="B145" s="25">
        <v>681000</v>
      </c>
      <c r="C145" s="22">
        <v>0</v>
      </c>
      <c r="D145" s="27">
        <v>-35650</v>
      </c>
      <c r="E145" s="28">
        <v>394416</v>
      </c>
      <c r="F145" s="99" t="s">
        <v>46</v>
      </c>
      <c r="G145" s="9">
        <v>4.3</v>
      </c>
      <c r="H145" s="9">
        <v>4.38</v>
      </c>
      <c r="I145" s="9">
        <v>4.4400000000000004</v>
      </c>
      <c r="J145" s="58">
        <v>4.6100000000000003</v>
      </c>
      <c r="K145" s="125">
        <v>4.9000000000000004</v>
      </c>
    </row>
    <row r="146" spans="1:11" x14ac:dyDescent="0.35">
      <c r="A146" s="115" t="s">
        <v>200</v>
      </c>
      <c r="B146" s="25">
        <v>398529</v>
      </c>
      <c r="C146" s="27">
        <v>-986402</v>
      </c>
      <c r="D146" s="26" t="s">
        <v>26</v>
      </c>
      <c r="E146" s="28">
        <v>1881000</v>
      </c>
      <c r="F146" s="99" t="s">
        <v>220</v>
      </c>
      <c r="G146" s="9">
        <v>4.3</v>
      </c>
      <c r="H146" s="9">
        <v>4.38</v>
      </c>
      <c r="I146" s="9">
        <v>4.4400000000000004</v>
      </c>
      <c r="J146" s="58">
        <v>4.6100000000000003</v>
      </c>
      <c r="K146" s="125">
        <v>4.87</v>
      </c>
    </row>
    <row r="147" spans="1:11" x14ac:dyDescent="0.35">
      <c r="A147" s="115" t="s">
        <v>201</v>
      </c>
      <c r="B147" s="25">
        <v>246000</v>
      </c>
      <c r="C147" s="22">
        <v>447000</v>
      </c>
      <c r="D147" s="26" t="s">
        <v>26</v>
      </c>
      <c r="E147" s="28">
        <v>426000</v>
      </c>
      <c r="F147" s="99" t="s">
        <v>52</v>
      </c>
      <c r="G147" s="9">
        <v>5</v>
      </c>
      <c r="H147" s="9">
        <v>5.08</v>
      </c>
      <c r="I147" s="9">
        <v>5.14</v>
      </c>
      <c r="J147" s="58">
        <v>5.31</v>
      </c>
      <c r="K147" s="125">
        <v>5.61</v>
      </c>
    </row>
    <row r="148" spans="1:11" x14ac:dyDescent="0.35">
      <c r="A148" s="115" t="s">
        <v>202</v>
      </c>
      <c r="B148" s="29">
        <v>234359</v>
      </c>
      <c r="C148" s="21" t="s">
        <v>203</v>
      </c>
      <c r="D148" s="22">
        <v>174000</v>
      </c>
      <c r="E148" s="33">
        <v>-326846</v>
      </c>
      <c r="F148" s="99" t="s">
        <v>30</v>
      </c>
      <c r="G148" s="9">
        <v>4.3099999999999996</v>
      </c>
      <c r="H148" s="9">
        <v>4.3899999999999997</v>
      </c>
      <c r="I148" s="9">
        <v>4.45</v>
      </c>
      <c r="J148" s="58">
        <v>4.6199999999999992</v>
      </c>
      <c r="K148" s="125">
        <v>4.9400000000000004</v>
      </c>
    </row>
    <row r="149" spans="1:11" x14ac:dyDescent="0.35">
      <c r="A149" s="115" t="s">
        <v>204</v>
      </c>
      <c r="B149" s="25">
        <v>0</v>
      </c>
      <c r="C149" s="22">
        <v>160000</v>
      </c>
      <c r="D149" s="27">
        <v>-83679</v>
      </c>
      <c r="E149" s="29">
        <v>51000</v>
      </c>
      <c r="F149" s="99" t="s">
        <v>220</v>
      </c>
      <c r="G149" s="9">
        <v>4.97</v>
      </c>
      <c r="H149" s="9">
        <v>5.05</v>
      </c>
      <c r="I149" s="9">
        <v>5.1100000000000003</v>
      </c>
      <c r="J149" s="58">
        <v>5.2799999999999994</v>
      </c>
      <c r="K149" s="125">
        <v>5.59</v>
      </c>
    </row>
    <row r="150" spans="1:11" x14ac:dyDescent="0.35">
      <c r="A150" s="115" t="s">
        <v>205</v>
      </c>
      <c r="B150" s="25">
        <v>890000</v>
      </c>
      <c r="C150" s="22">
        <v>267000</v>
      </c>
      <c r="D150" s="26" t="s">
        <v>26</v>
      </c>
      <c r="E150" s="33">
        <v>-310000</v>
      </c>
      <c r="F150" s="104" t="s">
        <v>100</v>
      </c>
      <c r="G150" s="9">
        <v>4.68</v>
      </c>
      <c r="H150" s="9">
        <v>4.76</v>
      </c>
      <c r="I150" s="9">
        <v>4.82</v>
      </c>
      <c r="J150" s="58">
        <v>4.9899999999999993</v>
      </c>
      <c r="K150" s="125">
        <v>5.19</v>
      </c>
    </row>
    <row r="151" spans="1:11" x14ac:dyDescent="0.35">
      <c r="A151" s="115" t="s">
        <v>206</v>
      </c>
      <c r="B151" s="25">
        <v>242177</v>
      </c>
      <c r="C151" s="22">
        <v>217000</v>
      </c>
      <c r="D151" s="27">
        <v>-2459</v>
      </c>
      <c r="E151" s="79">
        <v>686497</v>
      </c>
      <c r="F151" s="104" t="s">
        <v>69</v>
      </c>
      <c r="G151" s="9">
        <v>4.3</v>
      </c>
      <c r="H151" s="9">
        <v>4.38</v>
      </c>
      <c r="I151" s="9">
        <v>4.4400000000000004</v>
      </c>
      <c r="J151" s="58">
        <v>4.6100000000000003</v>
      </c>
      <c r="K151" s="125">
        <v>4.87</v>
      </c>
    </row>
    <row r="152" spans="1:11" ht="15" thickBot="1" x14ac:dyDescent="0.4">
      <c r="A152" s="117" t="s">
        <v>207</v>
      </c>
      <c r="B152" s="55">
        <v>158000</v>
      </c>
      <c r="C152" s="111">
        <v>93000</v>
      </c>
      <c r="D152" s="123" t="s">
        <v>95</v>
      </c>
      <c r="E152" s="111">
        <v>347000</v>
      </c>
      <c r="F152" s="112" t="s">
        <v>46</v>
      </c>
      <c r="G152" s="113">
        <v>4.3</v>
      </c>
      <c r="H152" s="113">
        <v>4.38</v>
      </c>
      <c r="I152" s="113">
        <v>4.4400000000000004</v>
      </c>
      <c r="J152" s="114">
        <v>4.6100000000000003</v>
      </c>
      <c r="K152" s="126">
        <v>4.87</v>
      </c>
    </row>
    <row r="153" spans="1:11" x14ac:dyDescent="0.35">
      <c r="A153" s="127"/>
      <c r="B153" s="128"/>
      <c r="C153" s="129"/>
      <c r="D153" s="129"/>
      <c r="E153" s="129"/>
      <c r="F153" s="130"/>
      <c r="G153" s="131"/>
      <c r="H153" s="131"/>
      <c r="I153" s="131"/>
      <c r="J153" s="132"/>
      <c r="K153" s="133"/>
    </row>
    <row r="154" spans="1:11" x14ac:dyDescent="0.35">
      <c r="A154" s="7"/>
      <c r="E154" s="18"/>
    </row>
    <row r="155" spans="1:11" x14ac:dyDescent="0.35">
      <c r="A155" s="7" t="s">
        <v>208</v>
      </c>
    </row>
  </sheetData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4"/>
  <sheetViews>
    <sheetView topLeftCell="A2" zoomScaleNormal="100" workbookViewId="0">
      <selection activeCell="F6" sqref="F6:F17"/>
    </sheetView>
  </sheetViews>
  <sheetFormatPr defaultRowHeight="14.5" x14ac:dyDescent="0.35"/>
  <cols>
    <col min="1" max="1" width="21.81640625" customWidth="1"/>
    <col min="2" max="2" width="27.453125" customWidth="1"/>
    <col min="3" max="3" width="28.26953125" customWidth="1"/>
    <col min="4" max="4" width="27.7265625" style="18" customWidth="1"/>
    <col min="5" max="5" width="26.1796875" style="18" customWidth="1"/>
    <col min="6" max="6" width="31.453125" customWidth="1"/>
    <col min="7" max="7" width="9.1796875" customWidth="1"/>
    <col min="8" max="11" width="9.81640625" customWidth="1"/>
  </cols>
  <sheetData>
    <row r="1" spans="1:12" ht="15" thickBot="1" x14ac:dyDescent="0.4">
      <c r="A1" s="1" t="s">
        <v>209</v>
      </c>
      <c r="B1" s="1"/>
    </row>
    <row r="2" spans="1:12" ht="43.5" customHeight="1" x14ac:dyDescent="0.35">
      <c r="A2" s="45"/>
      <c r="B2" s="46" t="s">
        <v>2</v>
      </c>
      <c r="C2" s="47" t="s">
        <v>3</v>
      </c>
      <c r="D2" s="59" t="s">
        <v>4</v>
      </c>
      <c r="E2" s="149" t="s">
        <v>5</v>
      </c>
      <c r="F2" s="150"/>
      <c r="G2" s="2"/>
      <c r="H2" s="151" t="s">
        <v>6</v>
      </c>
      <c r="I2" s="152"/>
      <c r="J2" s="152"/>
      <c r="K2" s="152"/>
      <c r="L2" s="152"/>
    </row>
    <row r="3" spans="1:12" ht="39" x14ac:dyDescent="0.35">
      <c r="A3" s="48" t="s">
        <v>23</v>
      </c>
      <c r="B3" s="3" t="s">
        <v>7</v>
      </c>
      <c r="C3" s="4" t="s">
        <v>8</v>
      </c>
      <c r="D3" s="44" t="s">
        <v>9</v>
      </c>
      <c r="E3" s="44" t="s">
        <v>9</v>
      </c>
      <c r="F3" s="49" t="s">
        <v>11</v>
      </c>
      <c r="G3" s="5"/>
      <c r="H3" s="85" t="s">
        <v>12</v>
      </c>
      <c r="I3" s="86" t="s">
        <v>13</v>
      </c>
      <c r="J3" s="87" t="s">
        <v>14</v>
      </c>
      <c r="K3" s="83" t="s">
        <v>15</v>
      </c>
      <c r="L3" s="84" t="s">
        <v>16</v>
      </c>
    </row>
    <row r="4" spans="1:12" x14ac:dyDescent="0.35">
      <c r="A4" s="61"/>
      <c r="B4" s="62"/>
      <c r="C4" s="63"/>
      <c r="D4" s="64"/>
      <c r="E4" s="65"/>
      <c r="F4" s="66"/>
      <c r="H4" s="6"/>
      <c r="I4" s="6"/>
      <c r="J4" s="6"/>
      <c r="K4" s="58"/>
      <c r="L4" s="6"/>
    </row>
    <row r="5" spans="1:12" x14ac:dyDescent="0.35">
      <c r="A5" s="67" t="s">
        <v>210</v>
      </c>
      <c r="B5" s="68"/>
      <c r="C5" s="69"/>
      <c r="D5" s="70"/>
      <c r="E5" s="71"/>
      <c r="F5" s="72"/>
      <c r="H5" s="6"/>
      <c r="I5" s="6"/>
      <c r="J5" s="6"/>
      <c r="K5" s="58"/>
      <c r="L5" s="6"/>
    </row>
    <row r="6" spans="1:12" x14ac:dyDescent="0.35">
      <c r="A6" s="51" t="s">
        <v>76</v>
      </c>
      <c r="B6" s="25">
        <v>70753</v>
      </c>
      <c r="C6" s="22">
        <v>219000</v>
      </c>
      <c r="D6" s="26" t="s">
        <v>26</v>
      </c>
      <c r="E6" s="22">
        <v>22857</v>
      </c>
      <c r="F6" s="89" t="s">
        <v>46</v>
      </c>
      <c r="H6" s="11">
        <v>4.4400000000000004</v>
      </c>
      <c r="I6" s="12">
        <v>4.5199999999999996</v>
      </c>
      <c r="J6" s="13">
        <v>4.58</v>
      </c>
      <c r="K6" s="58">
        <v>4.75</v>
      </c>
      <c r="L6" s="88">
        <v>4.97</v>
      </c>
    </row>
    <row r="7" spans="1:12" x14ac:dyDescent="0.35">
      <c r="A7" s="51" t="s">
        <v>83</v>
      </c>
      <c r="B7" s="25">
        <v>194000</v>
      </c>
      <c r="C7" s="22">
        <v>17000</v>
      </c>
      <c r="D7" s="27">
        <v>802000</v>
      </c>
      <c r="E7" s="27">
        <v>719000</v>
      </c>
      <c r="F7" s="89" t="s">
        <v>30</v>
      </c>
      <c r="H7" s="11">
        <v>4.3099999999999996</v>
      </c>
      <c r="I7" s="12">
        <v>4.3899999999999997</v>
      </c>
      <c r="J7" s="13">
        <v>4.45</v>
      </c>
      <c r="K7" s="58">
        <v>4.6199999999999992</v>
      </c>
      <c r="L7" s="88">
        <v>4.88</v>
      </c>
    </row>
    <row r="8" spans="1:12" x14ac:dyDescent="0.35">
      <c r="A8" s="51" t="s">
        <v>89</v>
      </c>
      <c r="B8" s="25">
        <v>394000</v>
      </c>
      <c r="C8" s="22">
        <v>756000</v>
      </c>
      <c r="D8" s="26" t="s">
        <v>26</v>
      </c>
      <c r="E8" s="32">
        <v>52456</v>
      </c>
      <c r="F8" s="89" t="s">
        <v>36</v>
      </c>
      <c r="H8" s="11">
        <v>4.53</v>
      </c>
      <c r="I8" s="12">
        <v>4.6100000000000003</v>
      </c>
      <c r="J8" s="13">
        <v>4.67</v>
      </c>
      <c r="K8" s="58">
        <v>4.84</v>
      </c>
      <c r="L8" s="88">
        <v>5</v>
      </c>
    </row>
    <row r="9" spans="1:12" x14ac:dyDescent="0.35">
      <c r="A9" s="51" t="s">
        <v>101</v>
      </c>
      <c r="B9" s="25">
        <v>136000</v>
      </c>
      <c r="C9" s="28">
        <v>65000</v>
      </c>
      <c r="D9" s="27">
        <v>1000</v>
      </c>
      <c r="E9" s="21" t="s">
        <v>54</v>
      </c>
      <c r="F9" s="90" t="s">
        <v>54</v>
      </c>
      <c r="H9" s="11">
        <v>4.49</v>
      </c>
      <c r="I9" s="12">
        <v>4.57</v>
      </c>
      <c r="J9" s="13">
        <v>4.63</v>
      </c>
      <c r="K9" s="58">
        <v>4.8</v>
      </c>
      <c r="L9" s="88">
        <v>5.09</v>
      </c>
    </row>
    <row r="10" spans="1:12" x14ac:dyDescent="0.35">
      <c r="A10" s="51" t="s">
        <v>129</v>
      </c>
      <c r="B10" s="21" t="s">
        <v>54</v>
      </c>
      <c r="C10" s="27">
        <v>276000</v>
      </c>
      <c r="D10" s="26" t="s">
        <v>26</v>
      </c>
      <c r="E10" s="32">
        <v>1239915</v>
      </c>
      <c r="F10" s="89" t="s">
        <v>46</v>
      </c>
      <c r="H10" s="11">
        <v>4.66</v>
      </c>
      <c r="I10" s="12">
        <v>4.74</v>
      </c>
      <c r="J10" s="13">
        <v>4.8</v>
      </c>
      <c r="K10" s="58">
        <v>4.97</v>
      </c>
      <c r="L10" s="88">
        <v>5.23</v>
      </c>
    </row>
    <row r="11" spans="1:12" ht="20" x14ac:dyDescent="0.35">
      <c r="A11" s="51" t="s">
        <v>131</v>
      </c>
      <c r="B11" s="25">
        <v>527000</v>
      </c>
      <c r="C11" s="22">
        <v>327009</v>
      </c>
      <c r="D11" s="22">
        <v>1251000</v>
      </c>
      <c r="E11" s="27">
        <v>1098000</v>
      </c>
      <c r="F11" s="91" t="s">
        <v>132</v>
      </c>
      <c r="H11" s="11">
        <v>4.91</v>
      </c>
      <c r="I11" s="12">
        <v>4.99</v>
      </c>
      <c r="J11" s="13">
        <v>5.05</v>
      </c>
      <c r="K11" s="58">
        <v>5.22</v>
      </c>
      <c r="L11" s="88">
        <v>5.38</v>
      </c>
    </row>
    <row r="12" spans="1:12" x14ac:dyDescent="0.35">
      <c r="A12" s="51" t="s">
        <v>141</v>
      </c>
      <c r="B12" s="25">
        <v>434000</v>
      </c>
      <c r="C12" s="22">
        <v>382078</v>
      </c>
      <c r="D12" s="22">
        <v>198901</v>
      </c>
      <c r="E12" s="60">
        <v>2895</v>
      </c>
      <c r="F12" s="89" t="s">
        <v>36</v>
      </c>
      <c r="H12" s="11">
        <v>4.5599999999999996</v>
      </c>
      <c r="I12" s="12">
        <v>4.6399999999999997</v>
      </c>
      <c r="J12" s="13">
        <v>4.7</v>
      </c>
      <c r="K12" s="58">
        <v>4.8699999999999992</v>
      </c>
      <c r="L12" s="88">
        <v>5.04</v>
      </c>
    </row>
    <row r="13" spans="1:12" x14ac:dyDescent="0.35">
      <c r="A13" s="51" t="s">
        <v>144</v>
      </c>
      <c r="B13" s="25">
        <v>317693</v>
      </c>
      <c r="C13" s="22">
        <v>77696</v>
      </c>
      <c r="D13" s="21" t="s">
        <v>54</v>
      </c>
      <c r="E13" s="22">
        <v>647000</v>
      </c>
      <c r="F13" s="89" t="s">
        <v>46</v>
      </c>
      <c r="H13" s="11">
        <v>4.3</v>
      </c>
      <c r="I13" s="12">
        <v>4.38</v>
      </c>
      <c r="J13" s="13">
        <v>4.4400000000000004</v>
      </c>
      <c r="K13" s="58">
        <v>4.6100000000000003</v>
      </c>
      <c r="L13" s="88">
        <v>4.87</v>
      </c>
    </row>
    <row r="14" spans="1:12" x14ac:dyDescent="0.35">
      <c r="A14" s="51" t="s">
        <v>154</v>
      </c>
      <c r="B14" s="29">
        <v>116421</v>
      </c>
      <c r="C14" s="27">
        <v>184058</v>
      </c>
      <c r="D14" s="21" t="s">
        <v>54</v>
      </c>
      <c r="E14" s="22">
        <v>243000</v>
      </c>
      <c r="F14" s="89" t="s">
        <v>46</v>
      </c>
      <c r="H14" s="11">
        <v>4.3</v>
      </c>
      <c r="I14" s="12">
        <v>4.38</v>
      </c>
      <c r="J14" s="13">
        <v>4.4400000000000004</v>
      </c>
      <c r="K14" s="58">
        <v>4.6100000000000003</v>
      </c>
      <c r="L14" s="88">
        <v>4.92</v>
      </c>
    </row>
    <row r="15" spans="1:12" x14ac:dyDescent="0.35">
      <c r="A15" s="51" t="s">
        <v>168</v>
      </c>
      <c r="B15" s="30">
        <v>426900</v>
      </c>
      <c r="C15" s="22">
        <v>253958</v>
      </c>
      <c r="D15" s="31" t="s">
        <v>95</v>
      </c>
      <c r="E15" s="60">
        <v>493619</v>
      </c>
      <c r="F15" s="89" t="s">
        <v>30</v>
      </c>
      <c r="H15" s="11">
        <v>4.62</v>
      </c>
      <c r="I15" s="12">
        <v>4.7</v>
      </c>
      <c r="J15" s="13">
        <v>4.76</v>
      </c>
      <c r="K15" s="58">
        <v>4.93</v>
      </c>
      <c r="L15" s="88">
        <v>5.0999999999999996</v>
      </c>
    </row>
    <row r="16" spans="1:12" x14ac:dyDescent="0.35">
      <c r="A16" s="51" t="s">
        <v>175</v>
      </c>
      <c r="B16" s="30">
        <v>79500</v>
      </c>
      <c r="C16" s="28">
        <v>255000</v>
      </c>
      <c r="D16" s="21" t="s">
        <v>54</v>
      </c>
      <c r="E16" s="22">
        <v>136216</v>
      </c>
      <c r="F16" s="89" t="s">
        <v>34</v>
      </c>
      <c r="H16" s="11">
        <v>4.45</v>
      </c>
      <c r="I16" s="12">
        <v>4.53</v>
      </c>
      <c r="J16" s="13">
        <v>4.59</v>
      </c>
      <c r="K16" s="58">
        <v>4.76</v>
      </c>
      <c r="L16" s="88">
        <v>5</v>
      </c>
    </row>
    <row r="17" spans="1:12" x14ac:dyDescent="0.35">
      <c r="A17" s="51" t="s">
        <v>178</v>
      </c>
      <c r="B17" s="29">
        <v>845266</v>
      </c>
      <c r="C17" s="22">
        <v>296935.25</v>
      </c>
      <c r="D17" s="22">
        <v>410227</v>
      </c>
      <c r="E17" s="74">
        <v>214845</v>
      </c>
      <c r="F17" s="89" t="s">
        <v>36</v>
      </c>
      <c r="H17" s="14">
        <v>4.84</v>
      </c>
      <c r="I17" s="15">
        <v>4.84</v>
      </c>
      <c r="J17" s="16">
        <v>4.87</v>
      </c>
      <c r="K17" s="58">
        <v>5.04</v>
      </c>
      <c r="L17" s="88">
        <v>5.24</v>
      </c>
    </row>
    <row r="18" spans="1:12" x14ac:dyDescent="0.35">
      <c r="A18" s="51"/>
      <c r="B18" s="22"/>
      <c r="C18" s="32"/>
      <c r="D18" s="32"/>
      <c r="E18" s="74"/>
      <c r="F18" s="73"/>
      <c r="H18" s="14"/>
      <c r="I18" s="15"/>
      <c r="J18" s="16"/>
      <c r="K18" s="58"/>
      <c r="L18" s="88"/>
    </row>
    <row r="19" spans="1:12" x14ac:dyDescent="0.35">
      <c r="A19" s="50" t="s">
        <v>211</v>
      </c>
      <c r="B19" s="22"/>
      <c r="C19" s="32"/>
      <c r="D19" s="32"/>
      <c r="E19" s="74"/>
      <c r="F19" s="73"/>
      <c r="H19" s="14"/>
      <c r="I19" s="15"/>
      <c r="J19" s="16"/>
      <c r="K19" s="58"/>
      <c r="L19" s="88"/>
    </row>
    <row r="20" spans="1:12" x14ac:dyDescent="0.35">
      <c r="A20" s="51" t="s">
        <v>37</v>
      </c>
      <c r="B20" s="27">
        <v>551575</v>
      </c>
      <c r="C20" s="33">
        <v>33000</v>
      </c>
      <c r="D20" s="26" t="s">
        <v>26</v>
      </c>
      <c r="E20" s="27">
        <v>12990</v>
      </c>
      <c r="F20" s="89" t="s">
        <v>30</v>
      </c>
      <c r="H20" s="9">
        <v>4.62</v>
      </c>
      <c r="I20" s="9">
        <v>4.7</v>
      </c>
      <c r="J20" s="9">
        <v>4.76</v>
      </c>
      <c r="K20" s="58">
        <v>4.93</v>
      </c>
      <c r="L20" s="88">
        <v>5.03</v>
      </c>
    </row>
    <row r="21" spans="1:12" x14ac:dyDescent="0.35">
      <c r="A21" s="51" t="s">
        <v>38</v>
      </c>
      <c r="B21" s="25">
        <v>6000</v>
      </c>
      <c r="C21" s="22">
        <v>119000</v>
      </c>
      <c r="D21" s="34" t="s">
        <v>39</v>
      </c>
      <c r="E21" s="29">
        <v>137000</v>
      </c>
      <c r="F21" s="89" t="s">
        <v>34</v>
      </c>
      <c r="H21" s="9">
        <v>4.3600000000000003</v>
      </c>
      <c r="I21" s="9">
        <v>4.4400000000000004</v>
      </c>
      <c r="J21" s="9">
        <v>4.5</v>
      </c>
      <c r="K21" s="58">
        <v>4.67</v>
      </c>
      <c r="L21" s="88">
        <v>4.9800000000000004</v>
      </c>
    </row>
    <row r="22" spans="1:12" x14ac:dyDescent="0.35">
      <c r="A22" s="51" t="s">
        <v>40</v>
      </c>
      <c r="B22" s="25">
        <v>494000</v>
      </c>
      <c r="C22" s="22">
        <v>194289</v>
      </c>
      <c r="D22" s="27">
        <v>252752</v>
      </c>
      <c r="E22" s="33">
        <v>236656</v>
      </c>
      <c r="F22" s="89" t="s">
        <v>30</v>
      </c>
      <c r="H22" s="9">
        <v>4.37</v>
      </c>
      <c r="I22" s="9">
        <v>4.45</v>
      </c>
      <c r="J22" s="9">
        <v>4.51</v>
      </c>
      <c r="K22" s="58">
        <v>4.68</v>
      </c>
      <c r="L22" s="88">
        <v>5.0199999999999996</v>
      </c>
    </row>
    <row r="23" spans="1:12" x14ac:dyDescent="0.35">
      <c r="A23" s="51" t="s">
        <v>53</v>
      </c>
      <c r="B23" s="28">
        <v>0</v>
      </c>
      <c r="C23" s="35">
        <v>33627</v>
      </c>
      <c r="D23" s="21" t="s">
        <v>54</v>
      </c>
      <c r="E23" s="29" t="s">
        <v>55</v>
      </c>
      <c r="F23" s="29" t="s">
        <v>55</v>
      </c>
      <c r="H23" s="9">
        <v>4.3</v>
      </c>
      <c r="I23" s="9">
        <v>4.38</v>
      </c>
      <c r="J23" s="9">
        <v>4.4400000000000004</v>
      </c>
      <c r="K23" s="58">
        <v>4.6100000000000003</v>
      </c>
      <c r="L23" s="88">
        <v>4.9000000000000004</v>
      </c>
    </row>
    <row r="24" spans="1:12" x14ac:dyDescent="0.35">
      <c r="A24" s="51" t="s">
        <v>63</v>
      </c>
      <c r="B24" s="25">
        <v>629076</v>
      </c>
      <c r="C24" s="21" t="s">
        <v>64</v>
      </c>
      <c r="D24" s="22" t="s">
        <v>65</v>
      </c>
      <c r="E24" s="21" t="s">
        <v>57</v>
      </c>
      <c r="F24" s="97" t="s">
        <v>66</v>
      </c>
      <c r="H24" s="9">
        <v>4.3</v>
      </c>
      <c r="I24" s="9">
        <v>4.38</v>
      </c>
      <c r="J24" s="9">
        <v>4.4400000000000004</v>
      </c>
      <c r="K24" s="58">
        <v>4.6100000000000003</v>
      </c>
      <c r="L24" s="88">
        <v>4.87</v>
      </c>
    </row>
    <row r="25" spans="1:12" x14ac:dyDescent="0.35">
      <c r="A25" s="51" t="s">
        <v>67</v>
      </c>
      <c r="B25" s="27">
        <v>526043</v>
      </c>
      <c r="C25" s="22">
        <v>605003</v>
      </c>
      <c r="D25" s="27">
        <v>442869</v>
      </c>
      <c r="E25" s="28">
        <v>94358</v>
      </c>
      <c r="F25" s="89" t="s">
        <v>34</v>
      </c>
      <c r="H25" s="9">
        <v>4.3</v>
      </c>
      <c r="I25" s="9">
        <v>4.38</v>
      </c>
      <c r="J25" s="9">
        <v>4.4400000000000004</v>
      </c>
      <c r="K25" s="58">
        <v>4.6100000000000003</v>
      </c>
      <c r="L25" s="88">
        <v>4.87</v>
      </c>
    </row>
    <row r="26" spans="1:12" x14ac:dyDescent="0.35">
      <c r="A26" s="51" t="s">
        <v>75</v>
      </c>
      <c r="B26" s="33">
        <v>477000</v>
      </c>
      <c r="C26" s="22">
        <v>893021</v>
      </c>
      <c r="D26" s="26" t="s">
        <v>26</v>
      </c>
      <c r="E26" s="28">
        <v>1862130</v>
      </c>
      <c r="F26" s="89" t="s">
        <v>46</v>
      </c>
      <c r="H26" s="9">
        <v>4.3</v>
      </c>
      <c r="I26" s="9">
        <v>4.38</v>
      </c>
      <c r="J26" s="9">
        <v>4.4400000000000004</v>
      </c>
      <c r="K26" s="58">
        <v>4.6100000000000003</v>
      </c>
      <c r="L26" s="88">
        <v>4.87</v>
      </c>
    </row>
    <row r="27" spans="1:12" x14ac:dyDescent="0.35">
      <c r="A27" s="51" t="s">
        <v>93</v>
      </c>
      <c r="B27" s="25">
        <v>136000</v>
      </c>
      <c r="C27" s="22">
        <v>359307</v>
      </c>
      <c r="D27" s="22">
        <v>8221</v>
      </c>
      <c r="E27" s="76">
        <v>258366</v>
      </c>
      <c r="F27" s="89" t="s">
        <v>34</v>
      </c>
      <c r="H27" s="9">
        <v>5.12</v>
      </c>
      <c r="I27" s="9">
        <v>5.12</v>
      </c>
      <c r="J27" s="9">
        <v>5.12</v>
      </c>
      <c r="K27" s="58">
        <v>5.12</v>
      </c>
      <c r="L27" s="88">
        <v>5.2</v>
      </c>
    </row>
    <row r="28" spans="1:12" x14ac:dyDescent="0.35">
      <c r="A28" s="51" t="s">
        <v>114</v>
      </c>
      <c r="B28" s="25">
        <v>1070000</v>
      </c>
      <c r="C28" s="22">
        <v>627000</v>
      </c>
      <c r="D28" s="22">
        <v>299000</v>
      </c>
      <c r="E28" s="29">
        <v>420000</v>
      </c>
      <c r="F28" s="89" t="s">
        <v>34</v>
      </c>
      <c r="H28" s="9">
        <v>4.72</v>
      </c>
      <c r="I28" s="9">
        <v>4.8</v>
      </c>
      <c r="J28" s="9">
        <v>4.8600000000000003</v>
      </c>
      <c r="K28" s="58">
        <v>5.0299999999999994</v>
      </c>
      <c r="L28" s="88">
        <v>5.2</v>
      </c>
    </row>
    <row r="29" spans="1:12" x14ac:dyDescent="0.35">
      <c r="A29" s="51" t="s">
        <v>116</v>
      </c>
      <c r="B29" s="29">
        <v>921648</v>
      </c>
      <c r="C29" s="22">
        <v>464851</v>
      </c>
      <c r="D29" s="22">
        <v>1520542</v>
      </c>
      <c r="E29" s="28">
        <v>1000000</v>
      </c>
      <c r="F29" s="89" t="s">
        <v>36</v>
      </c>
      <c r="H29" s="9">
        <v>4.3</v>
      </c>
      <c r="I29" s="9">
        <v>4.38</v>
      </c>
      <c r="J29" s="9">
        <v>4.4400000000000004</v>
      </c>
      <c r="K29" s="58">
        <v>4.6100000000000003</v>
      </c>
      <c r="L29" s="88">
        <v>4.87</v>
      </c>
    </row>
    <row r="30" spans="1:12" x14ac:dyDescent="0.35">
      <c r="A30" s="51" t="s">
        <v>124</v>
      </c>
      <c r="B30" s="25">
        <v>987619</v>
      </c>
      <c r="C30" s="22">
        <v>0</v>
      </c>
      <c r="D30" s="22">
        <v>917590</v>
      </c>
      <c r="E30" s="28">
        <v>1230000</v>
      </c>
      <c r="F30" s="91" t="s">
        <v>69</v>
      </c>
      <c r="H30" s="9">
        <v>4.55</v>
      </c>
      <c r="I30" s="9">
        <v>4.63</v>
      </c>
      <c r="J30" s="9">
        <v>4.6900000000000004</v>
      </c>
      <c r="K30" s="58">
        <v>4.8599999999999994</v>
      </c>
      <c r="L30" s="88">
        <v>5.0599999999999996</v>
      </c>
    </row>
    <row r="31" spans="1:12" x14ac:dyDescent="0.35">
      <c r="A31" s="51" t="s">
        <v>126</v>
      </c>
      <c r="B31" s="21" t="s">
        <v>54</v>
      </c>
      <c r="C31" s="22">
        <v>792498</v>
      </c>
      <c r="D31" s="22">
        <v>779000</v>
      </c>
      <c r="E31" s="29">
        <v>896797</v>
      </c>
      <c r="F31" s="91" t="s">
        <v>52</v>
      </c>
      <c r="H31" s="9">
        <v>4.87</v>
      </c>
      <c r="I31" s="9">
        <v>4.95</v>
      </c>
      <c r="J31" s="9">
        <v>5.01</v>
      </c>
      <c r="K31" s="58">
        <v>5.18</v>
      </c>
      <c r="L31" s="88">
        <v>5.4</v>
      </c>
    </row>
    <row r="32" spans="1:12" x14ac:dyDescent="0.35">
      <c r="A32" s="51" t="s">
        <v>147</v>
      </c>
      <c r="B32" s="25">
        <v>880000</v>
      </c>
      <c r="C32" s="22">
        <v>134000</v>
      </c>
      <c r="D32" s="26" t="s">
        <v>26</v>
      </c>
      <c r="E32" s="29">
        <v>110000</v>
      </c>
      <c r="F32" s="91" t="s">
        <v>52</v>
      </c>
      <c r="H32" s="9">
        <v>4.3499999999999996</v>
      </c>
      <c r="I32" s="9">
        <v>4.43</v>
      </c>
      <c r="J32" s="9">
        <v>4.49</v>
      </c>
      <c r="K32" s="58">
        <v>4.6599999999999993</v>
      </c>
      <c r="L32" s="88">
        <v>5.0199999999999996</v>
      </c>
    </row>
    <row r="33" spans="1:12" x14ac:dyDescent="0.35">
      <c r="A33" s="51" t="s">
        <v>156</v>
      </c>
      <c r="B33" s="25">
        <v>0</v>
      </c>
      <c r="C33" s="22">
        <v>38394</v>
      </c>
      <c r="D33" s="26" t="s">
        <v>26</v>
      </c>
      <c r="E33" s="33">
        <v>388000</v>
      </c>
      <c r="F33" s="89" t="s">
        <v>30</v>
      </c>
      <c r="H33" s="9">
        <v>4.42</v>
      </c>
      <c r="I33" s="9">
        <v>4.5</v>
      </c>
      <c r="J33" s="9">
        <v>4.5599999999999996</v>
      </c>
      <c r="K33" s="58">
        <v>4.7299999999999995</v>
      </c>
      <c r="L33" s="88">
        <v>5.04</v>
      </c>
    </row>
    <row r="34" spans="1:12" x14ac:dyDescent="0.35">
      <c r="A34" s="51" t="s">
        <v>159</v>
      </c>
      <c r="B34" s="30">
        <v>490000</v>
      </c>
      <c r="C34" s="22">
        <v>81932.740000000005</v>
      </c>
      <c r="D34" s="21" t="s">
        <v>57</v>
      </c>
      <c r="E34" s="21" t="s">
        <v>57</v>
      </c>
      <c r="F34" s="98" t="s">
        <v>66</v>
      </c>
      <c r="H34" s="9">
        <v>4.5</v>
      </c>
      <c r="I34" s="9">
        <v>4.58</v>
      </c>
      <c r="J34" s="9">
        <v>4.6399999999999997</v>
      </c>
      <c r="K34" s="58">
        <v>4.8099999999999996</v>
      </c>
      <c r="L34" s="88">
        <v>5.13</v>
      </c>
    </row>
    <row r="35" spans="1:12" x14ac:dyDescent="0.35">
      <c r="A35" s="51" t="s">
        <v>161</v>
      </c>
      <c r="B35" s="25">
        <v>410000</v>
      </c>
      <c r="C35" s="22">
        <v>415000</v>
      </c>
      <c r="D35" s="22">
        <v>608000</v>
      </c>
      <c r="E35" s="28">
        <v>636000</v>
      </c>
      <c r="F35" s="89" t="s">
        <v>46</v>
      </c>
      <c r="H35" s="9">
        <v>4.3</v>
      </c>
      <c r="I35" s="9">
        <v>4.38</v>
      </c>
      <c r="J35" s="9">
        <v>4.4400000000000004</v>
      </c>
      <c r="K35" s="58">
        <v>4.6100000000000003</v>
      </c>
      <c r="L35" s="88">
        <v>4.87</v>
      </c>
    </row>
    <row r="36" spans="1:12" x14ac:dyDescent="0.35">
      <c r="A36" s="51" t="s">
        <v>172</v>
      </c>
      <c r="B36" s="25">
        <v>750000</v>
      </c>
      <c r="C36" s="22">
        <v>320000</v>
      </c>
      <c r="D36" s="26" t="s">
        <v>26</v>
      </c>
      <c r="E36" s="28">
        <v>421000</v>
      </c>
      <c r="F36" s="91" t="s">
        <v>52</v>
      </c>
      <c r="H36" s="9">
        <v>4.47</v>
      </c>
      <c r="I36" s="9">
        <v>4.55</v>
      </c>
      <c r="J36" s="9">
        <v>4.6100000000000003</v>
      </c>
      <c r="K36" s="58">
        <v>4.7799999999999994</v>
      </c>
      <c r="L36" s="88">
        <v>4.99</v>
      </c>
    </row>
    <row r="37" spans="1:12" x14ac:dyDescent="0.35">
      <c r="A37" s="51" t="s">
        <v>174</v>
      </c>
      <c r="B37" s="25">
        <v>426000</v>
      </c>
      <c r="C37" s="22">
        <v>107000</v>
      </c>
      <c r="D37" s="21" t="s">
        <v>54</v>
      </c>
      <c r="E37" s="33">
        <v>46000</v>
      </c>
      <c r="F37" s="73" t="s">
        <v>36</v>
      </c>
      <c r="H37" s="9">
        <v>4.3</v>
      </c>
      <c r="I37" s="9">
        <v>4.38</v>
      </c>
      <c r="J37" s="9">
        <v>4.4400000000000004</v>
      </c>
      <c r="K37" s="58">
        <v>4.6100000000000003</v>
      </c>
      <c r="L37" s="88">
        <v>4.87</v>
      </c>
    </row>
    <row r="38" spans="1:12" x14ac:dyDescent="0.35">
      <c r="A38" s="51" t="s">
        <v>182</v>
      </c>
      <c r="B38" s="25">
        <v>845000</v>
      </c>
      <c r="C38" s="22">
        <v>648000</v>
      </c>
      <c r="D38" s="22">
        <v>737000</v>
      </c>
      <c r="E38" s="28">
        <v>228000</v>
      </c>
      <c r="F38" s="91" t="s">
        <v>52</v>
      </c>
      <c r="H38" s="9">
        <v>4.51</v>
      </c>
      <c r="I38" s="9">
        <v>4.59</v>
      </c>
      <c r="J38" s="9">
        <v>4.6500000000000004</v>
      </c>
      <c r="K38" s="58">
        <v>4.8199999999999994</v>
      </c>
      <c r="L38" s="88">
        <v>5.0599999999999996</v>
      </c>
    </row>
    <row r="39" spans="1:12" x14ac:dyDescent="0.35">
      <c r="A39" s="51" t="s">
        <v>187</v>
      </c>
      <c r="B39" s="25">
        <v>22772</v>
      </c>
      <c r="C39" s="27">
        <v>1038</v>
      </c>
      <c r="D39" s="31" t="s">
        <v>95</v>
      </c>
      <c r="E39" s="33">
        <v>208000</v>
      </c>
      <c r="F39" s="89" t="s">
        <v>188</v>
      </c>
      <c r="H39" s="9">
        <v>4.3</v>
      </c>
      <c r="I39" s="9">
        <v>4.38</v>
      </c>
      <c r="J39" s="9">
        <v>4.4400000000000004</v>
      </c>
      <c r="K39" s="58">
        <v>4.6100000000000003</v>
      </c>
      <c r="L39" s="88">
        <v>4.87</v>
      </c>
    </row>
    <row r="40" spans="1:12" x14ac:dyDescent="0.35">
      <c r="A40" s="51" t="s">
        <v>193</v>
      </c>
      <c r="B40" s="27">
        <v>367523.88</v>
      </c>
      <c r="C40" s="22">
        <v>686909</v>
      </c>
      <c r="D40" s="22">
        <v>115261</v>
      </c>
      <c r="E40" s="33">
        <v>24819</v>
      </c>
      <c r="F40" s="89" t="s">
        <v>30</v>
      </c>
      <c r="H40" s="9">
        <v>4.3</v>
      </c>
      <c r="I40" s="9">
        <v>4.38</v>
      </c>
      <c r="J40" s="9">
        <v>4.4400000000000004</v>
      </c>
      <c r="K40" s="58">
        <v>4.6100000000000003</v>
      </c>
      <c r="L40" s="88">
        <v>4.9000000000000004</v>
      </c>
    </row>
    <row r="41" spans="1:12" x14ac:dyDescent="0.35">
      <c r="A41" s="51" t="s">
        <v>199</v>
      </c>
      <c r="B41" s="25">
        <v>681000</v>
      </c>
      <c r="C41" s="22">
        <v>0</v>
      </c>
      <c r="D41" s="27">
        <v>35650</v>
      </c>
      <c r="E41" s="28">
        <v>394416</v>
      </c>
      <c r="F41" s="89" t="s">
        <v>46</v>
      </c>
      <c r="H41" s="9">
        <v>4.3</v>
      </c>
      <c r="I41" s="9">
        <v>4.38</v>
      </c>
      <c r="J41" s="9">
        <v>4.4400000000000004</v>
      </c>
      <c r="K41" s="58">
        <v>4.6100000000000003</v>
      </c>
      <c r="L41" s="88">
        <v>4.9000000000000004</v>
      </c>
    </row>
    <row r="42" spans="1:12" x14ac:dyDescent="0.35">
      <c r="A42" s="51" t="s">
        <v>202</v>
      </c>
      <c r="B42" s="29">
        <v>234359</v>
      </c>
      <c r="C42" s="21" t="s">
        <v>203</v>
      </c>
      <c r="D42" s="22">
        <v>174000</v>
      </c>
      <c r="E42" s="33">
        <v>326846</v>
      </c>
      <c r="F42" s="89" t="s">
        <v>30</v>
      </c>
      <c r="H42" s="9">
        <v>4.3099999999999996</v>
      </c>
      <c r="I42" s="9">
        <v>4.3899999999999997</v>
      </c>
      <c r="J42" s="9">
        <v>4.45</v>
      </c>
      <c r="K42" s="58">
        <v>4.6199999999999992</v>
      </c>
      <c r="L42" s="88">
        <v>4.9400000000000004</v>
      </c>
    </row>
    <row r="43" spans="1:12" x14ac:dyDescent="0.35">
      <c r="A43" s="51"/>
      <c r="B43" s="32"/>
      <c r="C43" s="32"/>
      <c r="D43" s="32"/>
      <c r="E43" s="74"/>
      <c r="F43" s="73"/>
      <c r="H43" s="10"/>
      <c r="I43" s="10"/>
      <c r="J43" s="10"/>
      <c r="K43" s="58"/>
      <c r="L43" s="88"/>
    </row>
    <row r="44" spans="1:12" x14ac:dyDescent="0.35">
      <c r="A44" s="50" t="s">
        <v>212</v>
      </c>
      <c r="B44" s="32"/>
      <c r="C44" s="32"/>
      <c r="D44" s="32"/>
      <c r="E44" s="74"/>
      <c r="F44" s="73"/>
      <c r="H44" s="10"/>
      <c r="I44" s="10"/>
      <c r="J44" s="10"/>
      <c r="K44" s="58"/>
      <c r="L44" s="88"/>
    </row>
    <row r="45" spans="1:12" x14ac:dyDescent="0.35">
      <c r="A45" s="51" t="s">
        <v>28</v>
      </c>
      <c r="B45" s="21" t="s">
        <v>29</v>
      </c>
      <c r="C45" s="25">
        <v>397515</v>
      </c>
      <c r="D45" s="26" t="s">
        <v>26</v>
      </c>
      <c r="E45" s="33">
        <v>288023</v>
      </c>
      <c r="F45" s="89" t="s">
        <v>30</v>
      </c>
      <c r="H45" s="9">
        <v>4.3</v>
      </c>
      <c r="I45" s="9">
        <v>4.38</v>
      </c>
      <c r="J45" s="9">
        <v>4.4400000000000004</v>
      </c>
      <c r="K45" s="58">
        <v>4.6100000000000003</v>
      </c>
      <c r="L45" s="88">
        <v>4.87</v>
      </c>
    </row>
    <row r="46" spans="1:12" x14ac:dyDescent="0.35">
      <c r="A46" s="51" t="s">
        <v>45</v>
      </c>
      <c r="B46" s="25">
        <v>730000</v>
      </c>
      <c r="C46" s="28">
        <v>29000</v>
      </c>
      <c r="D46" s="27">
        <v>561000</v>
      </c>
      <c r="E46" s="28">
        <v>68000</v>
      </c>
      <c r="F46" s="89" t="s">
        <v>46</v>
      </c>
      <c r="H46" s="9">
        <v>4.57</v>
      </c>
      <c r="I46" s="9">
        <v>4.63</v>
      </c>
      <c r="J46" s="9">
        <v>4.6900000000000004</v>
      </c>
      <c r="K46" s="58">
        <v>4.8599999999999994</v>
      </c>
      <c r="L46" s="88">
        <v>5.05</v>
      </c>
    </row>
    <row r="47" spans="1:12" x14ac:dyDescent="0.35">
      <c r="A47" s="51" t="s">
        <v>56</v>
      </c>
      <c r="B47" s="29">
        <v>281838</v>
      </c>
      <c r="C47" s="22">
        <v>83799</v>
      </c>
      <c r="D47" s="21" t="s">
        <v>57</v>
      </c>
      <c r="E47" s="33">
        <v>85677</v>
      </c>
      <c r="F47" s="73" t="s">
        <v>36</v>
      </c>
      <c r="H47" s="9">
        <v>4.3</v>
      </c>
      <c r="I47" s="9">
        <v>4.38</v>
      </c>
      <c r="J47" s="9">
        <v>4.4400000000000004</v>
      </c>
      <c r="K47" s="58">
        <v>4.6100000000000003</v>
      </c>
      <c r="L47" s="88">
        <v>4.87</v>
      </c>
    </row>
    <row r="48" spans="1:12" x14ac:dyDescent="0.35">
      <c r="A48" s="51" t="s">
        <v>80</v>
      </c>
      <c r="B48" s="25">
        <v>209000</v>
      </c>
      <c r="C48" s="22">
        <v>490000</v>
      </c>
      <c r="D48" s="34" t="s">
        <v>39</v>
      </c>
      <c r="E48" s="28">
        <v>253876</v>
      </c>
      <c r="F48" s="91" t="s">
        <v>52</v>
      </c>
      <c r="H48" s="9">
        <v>4.46</v>
      </c>
      <c r="I48" s="9">
        <v>4.54</v>
      </c>
      <c r="J48" s="9">
        <v>4.5999999999999996</v>
      </c>
      <c r="K48" s="58">
        <v>4.7699999999999996</v>
      </c>
      <c r="L48" s="88">
        <v>4.96</v>
      </c>
    </row>
    <row r="49" spans="1:12" x14ac:dyDescent="0.35">
      <c r="A49" s="51" t="s">
        <v>85</v>
      </c>
      <c r="B49" s="30">
        <v>354000</v>
      </c>
      <c r="C49" s="22">
        <v>1100000</v>
      </c>
      <c r="D49" s="22">
        <v>914000</v>
      </c>
      <c r="E49" s="33">
        <v>1796000</v>
      </c>
      <c r="F49" s="89" t="s">
        <v>36</v>
      </c>
      <c r="H49" s="9">
        <v>4.3</v>
      </c>
      <c r="I49" s="9">
        <v>4.38</v>
      </c>
      <c r="J49" s="9">
        <v>4.4400000000000004</v>
      </c>
      <c r="K49" s="58">
        <v>4.6100000000000003</v>
      </c>
      <c r="L49" s="88">
        <v>4.87</v>
      </c>
    </row>
    <row r="50" spans="1:12" x14ac:dyDescent="0.35">
      <c r="A50" s="51" t="s">
        <v>111</v>
      </c>
      <c r="B50" s="25">
        <v>134000</v>
      </c>
      <c r="C50" s="22">
        <v>260000</v>
      </c>
      <c r="D50" s="26" t="s">
        <v>26</v>
      </c>
      <c r="E50" s="33">
        <v>240300</v>
      </c>
      <c r="F50" s="89" t="s">
        <v>30</v>
      </c>
      <c r="H50" s="9">
        <v>4.3</v>
      </c>
      <c r="I50" s="9">
        <v>4.38</v>
      </c>
      <c r="J50" s="9">
        <v>4.4400000000000004</v>
      </c>
      <c r="K50" s="58">
        <v>4.6100000000000003</v>
      </c>
      <c r="L50" s="88">
        <v>4.8899999999999997</v>
      </c>
    </row>
    <row r="51" spans="1:12" x14ac:dyDescent="0.35">
      <c r="A51" s="51" t="s">
        <v>113</v>
      </c>
      <c r="B51" s="25">
        <v>678000</v>
      </c>
      <c r="C51" s="22">
        <v>982800</v>
      </c>
      <c r="D51" s="26" t="s">
        <v>26</v>
      </c>
      <c r="E51" s="28">
        <v>503496</v>
      </c>
      <c r="F51" s="91" t="s">
        <v>69</v>
      </c>
      <c r="H51" s="9">
        <v>4.3</v>
      </c>
      <c r="I51" s="9">
        <v>4.38</v>
      </c>
      <c r="J51" s="9">
        <v>4.4400000000000004</v>
      </c>
      <c r="K51" s="58">
        <v>4.6100000000000003</v>
      </c>
      <c r="L51" s="88">
        <v>4.87</v>
      </c>
    </row>
    <row r="52" spans="1:12" x14ac:dyDescent="0.35">
      <c r="A52" s="51" t="s">
        <v>117</v>
      </c>
      <c r="B52" s="29">
        <v>1825044</v>
      </c>
      <c r="C52" s="36">
        <v>1099000</v>
      </c>
      <c r="D52" s="26" t="s">
        <v>26</v>
      </c>
      <c r="E52" s="29">
        <v>1394000</v>
      </c>
      <c r="F52" s="91" t="s">
        <v>69</v>
      </c>
      <c r="H52" s="9">
        <v>4.8099999999999996</v>
      </c>
      <c r="I52" s="9">
        <v>4.8899999999999997</v>
      </c>
      <c r="J52" s="9">
        <v>4.95</v>
      </c>
      <c r="K52" s="58">
        <v>5.1199999999999992</v>
      </c>
      <c r="L52" s="88">
        <v>5.28</v>
      </c>
    </row>
    <row r="53" spans="1:12" x14ac:dyDescent="0.35">
      <c r="A53" s="51" t="s">
        <v>135</v>
      </c>
      <c r="B53" s="25">
        <v>87000</v>
      </c>
      <c r="C53" s="22">
        <v>161000</v>
      </c>
      <c r="D53" s="22">
        <v>11000</v>
      </c>
      <c r="E53" s="28">
        <v>148000</v>
      </c>
      <c r="F53" s="89" t="s">
        <v>34</v>
      </c>
      <c r="H53" s="9">
        <v>4.3</v>
      </c>
      <c r="I53" s="9">
        <v>4.38</v>
      </c>
      <c r="J53" s="9">
        <v>4.4400000000000004</v>
      </c>
      <c r="K53" s="58">
        <v>4.6100000000000003</v>
      </c>
      <c r="L53" s="88">
        <v>4.87</v>
      </c>
    </row>
    <row r="54" spans="1:12" x14ac:dyDescent="0.35">
      <c r="A54" s="51" t="s">
        <v>136</v>
      </c>
      <c r="B54" s="25">
        <v>418000</v>
      </c>
      <c r="C54" s="22">
        <v>195057</v>
      </c>
      <c r="D54" s="26" t="s">
        <v>26</v>
      </c>
      <c r="E54" s="28">
        <v>22000</v>
      </c>
      <c r="F54" s="89" t="s">
        <v>46</v>
      </c>
      <c r="H54" s="9">
        <v>4.3</v>
      </c>
      <c r="I54" s="9">
        <v>4.38</v>
      </c>
      <c r="J54" s="9">
        <v>4.4400000000000004</v>
      </c>
      <c r="K54" s="58">
        <v>4.6100000000000003</v>
      </c>
      <c r="L54" s="88">
        <v>4.87</v>
      </c>
    </row>
    <row r="55" spans="1:12" x14ac:dyDescent="0.35">
      <c r="A55" s="51" t="s">
        <v>142</v>
      </c>
      <c r="B55" s="21" t="s">
        <v>54</v>
      </c>
      <c r="C55" s="22">
        <v>1100000</v>
      </c>
      <c r="D55" s="34" t="s">
        <v>39</v>
      </c>
      <c r="E55" s="28">
        <v>473000</v>
      </c>
      <c r="F55" s="89" t="s">
        <v>46</v>
      </c>
      <c r="H55" s="9">
        <v>4.3</v>
      </c>
      <c r="I55" s="9">
        <v>4.38</v>
      </c>
      <c r="J55" s="9">
        <v>4.4400000000000004</v>
      </c>
      <c r="K55" s="58">
        <v>4.6100000000000003</v>
      </c>
      <c r="L55" s="88">
        <v>4.87</v>
      </c>
    </row>
    <row r="56" spans="1:12" x14ac:dyDescent="0.35">
      <c r="A56" s="51" t="s">
        <v>157</v>
      </c>
      <c r="B56" s="25">
        <v>451756</v>
      </c>
      <c r="C56" s="22">
        <v>177000</v>
      </c>
      <c r="D56" s="27">
        <v>342447</v>
      </c>
      <c r="E56" s="28">
        <v>390021</v>
      </c>
      <c r="F56" s="91" t="s">
        <v>52</v>
      </c>
      <c r="H56" s="9">
        <v>4.3</v>
      </c>
      <c r="I56" s="9">
        <v>4.38</v>
      </c>
      <c r="J56" s="9">
        <v>4.4400000000000004</v>
      </c>
      <c r="K56" s="58">
        <v>4.6100000000000003</v>
      </c>
      <c r="L56" s="88">
        <v>4.8899999999999997</v>
      </c>
    </row>
    <row r="57" spans="1:12" x14ac:dyDescent="0.35">
      <c r="A57" s="51" t="s">
        <v>162</v>
      </c>
      <c r="B57" s="25">
        <v>500000</v>
      </c>
      <c r="C57" s="35">
        <v>1100000</v>
      </c>
      <c r="D57" s="22">
        <v>683000</v>
      </c>
      <c r="E57" s="28">
        <v>608000</v>
      </c>
      <c r="F57" s="89" t="s">
        <v>36</v>
      </c>
      <c r="H57" s="9">
        <v>4.57</v>
      </c>
      <c r="I57" s="9">
        <v>4.6500000000000004</v>
      </c>
      <c r="J57" s="9">
        <v>4.71</v>
      </c>
      <c r="K57" s="58">
        <v>4.88</v>
      </c>
      <c r="L57" s="88">
        <v>5.04</v>
      </c>
    </row>
    <row r="58" spans="1:12" x14ac:dyDescent="0.35">
      <c r="A58" s="51" t="s">
        <v>189</v>
      </c>
      <c r="B58" s="28">
        <v>44440</v>
      </c>
      <c r="C58" s="22">
        <v>285139</v>
      </c>
      <c r="D58" s="26" t="s">
        <v>26</v>
      </c>
      <c r="E58" s="33">
        <v>1001547</v>
      </c>
      <c r="F58" s="91" t="s">
        <v>100</v>
      </c>
      <c r="H58" s="9">
        <v>4.3099999999999996</v>
      </c>
      <c r="I58" s="9">
        <v>4.3899999999999997</v>
      </c>
      <c r="J58" s="9">
        <v>4.45</v>
      </c>
      <c r="K58" s="58">
        <v>4.6199999999999992</v>
      </c>
      <c r="L58" s="88">
        <v>4.91</v>
      </c>
    </row>
    <row r="59" spans="1:12" x14ac:dyDescent="0.35">
      <c r="A59" s="51" t="s">
        <v>207</v>
      </c>
      <c r="B59" s="25">
        <v>158000</v>
      </c>
      <c r="C59" s="28">
        <v>93000</v>
      </c>
      <c r="D59" s="31" t="s">
        <v>95</v>
      </c>
      <c r="E59" s="28">
        <v>347000</v>
      </c>
      <c r="F59" s="89" t="s">
        <v>46</v>
      </c>
      <c r="H59" s="9">
        <v>4.3</v>
      </c>
      <c r="I59" s="9">
        <v>4.38</v>
      </c>
      <c r="J59" s="9">
        <v>4.4400000000000004</v>
      </c>
      <c r="K59" s="58">
        <v>4.6100000000000003</v>
      </c>
      <c r="L59" s="88">
        <v>4.87</v>
      </c>
    </row>
    <row r="60" spans="1:12" x14ac:dyDescent="0.35">
      <c r="A60" s="51"/>
      <c r="B60" s="22"/>
      <c r="C60" s="32"/>
      <c r="D60" s="32"/>
      <c r="E60" s="74"/>
      <c r="F60" s="73"/>
      <c r="H60" s="10"/>
      <c r="I60" s="10"/>
      <c r="J60" s="10"/>
      <c r="K60" s="58"/>
      <c r="L60" s="88"/>
    </row>
    <row r="61" spans="1:12" x14ac:dyDescent="0.35">
      <c r="A61" s="50" t="s">
        <v>213</v>
      </c>
      <c r="B61" s="22"/>
      <c r="C61" s="32"/>
      <c r="D61" s="32"/>
      <c r="E61" s="74"/>
      <c r="F61" s="73"/>
      <c r="H61" s="10"/>
      <c r="I61" s="10"/>
      <c r="J61" s="10"/>
      <c r="K61" s="58"/>
      <c r="L61" s="88"/>
    </row>
    <row r="62" spans="1:12" x14ac:dyDescent="0.35">
      <c r="A62" s="51" t="s">
        <v>77</v>
      </c>
      <c r="B62" s="30">
        <v>704000</v>
      </c>
      <c r="C62" s="22">
        <v>366500</v>
      </c>
      <c r="D62" s="27">
        <v>2000</v>
      </c>
      <c r="E62" s="77">
        <v>677217</v>
      </c>
      <c r="F62" s="89" t="s">
        <v>30</v>
      </c>
      <c r="H62" s="9">
        <v>4.6100000000000003</v>
      </c>
      <c r="I62" s="9">
        <v>4.6900000000000004</v>
      </c>
      <c r="J62" s="9">
        <v>4.75</v>
      </c>
      <c r="K62" s="58">
        <v>4.92</v>
      </c>
      <c r="L62" s="88">
        <v>5.13</v>
      </c>
    </row>
    <row r="63" spans="1:12" x14ac:dyDescent="0.35">
      <c r="A63" s="51" t="s">
        <v>78</v>
      </c>
      <c r="B63" s="29">
        <v>461000</v>
      </c>
      <c r="C63" s="27">
        <v>45732</v>
      </c>
      <c r="D63" s="27">
        <v>974000</v>
      </c>
      <c r="E63" s="28">
        <v>184855</v>
      </c>
      <c r="F63" s="91" t="s">
        <v>52</v>
      </c>
      <c r="H63" s="9">
        <v>4.3899999999999997</v>
      </c>
      <c r="I63" s="9">
        <v>4.3899999999999997</v>
      </c>
      <c r="J63" s="9">
        <v>4.4400000000000004</v>
      </c>
      <c r="K63" s="58">
        <v>4.6100000000000003</v>
      </c>
      <c r="L63" s="88">
        <v>4.87</v>
      </c>
    </row>
    <row r="64" spans="1:12" x14ac:dyDescent="0.35">
      <c r="A64" s="51" t="s">
        <v>118</v>
      </c>
      <c r="B64" s="30">
        <v>700</v>
      </c>
      <c r="C64" s="22">
        <v>1085000</v>
      </c>
      <c r="D64" s="29">
        <v>416000</v>
      </c>
      <c r="E64" s="28">
        <v>531277</v>
      </c>
      <c r="F64" s="89" t="s">
        <v>46</v>
      </c>
      <c r="H64" s="9">
        <v>4.5599999999999996</v>
      </c>
      <c r="I64" s="9">
        <v>4.6399999999999997</v>
      </c>
      <c r="J64" s="9">
        <v>4.7</v>
      </c>
      <c r="K64" s="58">
        <v>4.8699999999999992</v>
      </c>
      <c r="L64" s="88">
        <v>5.03</v>
      </c>
    </row>
    <row r="65" spans="1:12" x14ac:dyDescent="0.35">
      <c r="A65" s="51" t="s">
        <v>119</v>
      </c>
      <c r="B65" s="25">
        <v>167000</v>
      </c>
      <c r="C65" s="27">
        <v>679000</v>
      </c>
      <c r="D65" s="34" t="s">
        <v>39</v>
      </c>
      <c r="E65" s="33">
        <v>4200000</v>
      </c>
      <c r="F65" s="89" t="s">
        <v>120</v>
      </c>
      <c r="H65" s="9">
        <v>4.3</v>
      </c>
      <c r="I65" s="9">
        <v>4.38</v>
      </c>
      <c r="J65" s="9">
        <v>4.4400000000000004</v>
      </c>
      <c r="K65" s="58">
        <v>4.6100000000000003</v>
      </c>
      <c r="L65" s="88">
        <v>4.87</v>
      </c>
    </row>
    <row r="66" spans="1:12" x14ac:dyDescent="0.35">
      <c r="A66" s="51" t="s">
        <v>123</v>
      </c>
      <c r="B66" s="25">
        <v>1715000</v>
      </c>
      <c r="C66" s="25">
        <v>604000</v>
      </c>
      <c r="D66" s="26" t="s">
        <v>26</v>
      </c>
      <c r="E66" s="29">
        <v>776000</v>
      </c>
      <c r="F66" s="89" t="s">
        <v>46</v>
      </c>
      <c r="H66" s="9">
        <v>4.3</v>
      </c>
      <c r="I66" s="9">
        <v>4.38</v>
      </c>
      <c r="J66" s="9">
        <v>4.4400000000000004</v>
      </c>
      <c r="K66" s="58">
        <v>4.6100000000000003</v>
      </c>
      <c r="L66" s="88">
        <v>4.87</v>
      </c>
    </row>
    <row r="67" spans="1:12" ht="30" customHeight="1" x14ac:dyDescent="0.35">
      <c r="A67" s="52" t="s">
        <v>143</v>
      </c>
      <c r="B67" s="30">
        <v>1310000</v>
      </c>
      <c r="C67" s="25">
        <v>452000</v>
      </c>
      <c r="D67" s="21" t="s">
        <v>57</v>
      </c>
      <c r="E67" s="75"/>
      <c r="F67" s="92"/>
      <c r="H67" s="8">
        <v>4.3499999999999996</v>
      </c>
      <c r="I67" s="9">
        <v>4.43</v>
      </c>
      <c r="J67" s="22" t="s">
        <v>139</v>
      </c>
      <c r="K67" s="22" t="s">
        <v>139</v>
      </c>
      <c r="L67" s="88"/>
    </row>
    <row r="68" spans="1:12" ht="30" customHeight="1" x14ac:dyDescent="0.35">
      <c r="A68" s="53" t="s">
        <v>137</v>
      </c>
      <c r="B68" s="25" t="s">
        <v>138</v>
      </c>
      <c r="C68" s="25" t="s">
        <v>138</v>
      </c>
      <c r="D68" s="25" t="s">
        <v>138</v>
      </c>
      <c r="E68" s="33">
        <v>681209</v>
      </c>
      <c r="F68" s="89" t="s">
        <v>36</v>
      </c>
      <c r="H68" s="22" t="s">
        <v>139</v>
      </c>
      <c r="I68" s="22" t="s">
        <v>139</v>
      </c>
      <c r="J68" s="20">
        <v>4.49</v>
      </c>
      <c r="K68" s="58">
        <v>4.6599999999999993</v>
      </c>
      <c r="L68" s="88">
        <v>4.93</v>
      </c>
    </row>
    <row r="69" spans="1:12" ht="30" customHeight="1" x14ac:dyDescent="0.35">
      <c r="A69" s="53" t="s">
        <v>196</v>
      </c>
      <c r="B69" s="25" t="s">
        <v>138</v>
      </c>
      <c r="C69" s="25" t="s">
        <v>138</v>
      </c>
      <c r="D69" s="25" t="s">
        <v>138</v>
      </c>
      <c r="E69" s="29">
        <v>219358</v>
      </c>
      <c r="F69" s="93" t="s">
        <v>52</v>
      </c>
      <c r="H69" s="19">
        <v>4.3499999999999996</v>
      </c>
      <c r="I69" s="20">
        <v>4.43</v>
      </c>
      <c r="J69" s="20">
        <v>4.49</v>
      </c>
      <c r="K69" s="58">
        <v>4.6599999999999993</v>
      </c>
      <c r="L69" s="88">
        <v>4.93</v>
      </c>
    </row>
    <row r="70" spans="1:12" x14ac:dyDescent="0.35">
      <c r="A70" s="51" t="s">
        <v>145</v>
      </c>
      <c r="B70" s="25">
        <v>873897</v>
      </c>
      <c r="C70" s="25">
        <v>521000</v>
      </c>
      <c r="D70" s="26" t="s">
        <v>26</v>
      </c>
      <c r="E70" s="28">
        <v>211000</v>
      </c>
      <c r="F70" s="91" t="s">
        <v>69</v>
      </c>
      <c r="H70" s="9">
        <v>4.92</v>
      </c>
      <c r="I70" s="9">
        <v>5</v>
      </c>
      <c r="J70" s="9">
        <v>5.0599999999999996</v>
      </c>
      <c r="K70" s="58">
        <v>5.2299999999999995</v>
      </c>
      <c r="L70" s="88">
        <v>5.43</v>
      </c>
    </row>
    <row r="71" spans="1:12" x14ac:dyDescent="0.35">
      <c r="A71" s="51" t="s">
        <v>146</v>
      </c>
      <c r="B71" s="25">
        <v>1670000</v>
      </c>
      <c r="C71" s="25">
        <v>158000</v>
      </c>
      <c r="D71" s="27">
        <v>822000</v>
      </c>
      <c r="E71" s="28">
        <v>1149000</v>
      </c>
      <c r="F71" s="89" t="s">
        <v>69</v>
      </c>
      <c r="H71" s="9">
        <v>4.3</v>
      </c>
      <c r="I71" s="9">
        <v>4.38</v>
      </c>
      <c r="J71" s="9">
        <v>4.4400000000000004</v>
      </c>
      <c r="K71" s="58">
        <v>4.6100000000000003</v>
      </c>
      <c r="L71" s="88">
        <v>4.87</v>
      </c>
    </row>
    <row r="72" spans="1:12" ht="22.5" customHeight="1" x14ac:dyDescent="0.35">
      <c r="A72" s="51" t="s">
        <v>158</v>
      </c>
      <c r="B72" s="30">
        <v>2000</v>
      </c>
      <c r="C72" s="28">
        <v>110000</v>
      </c>
      <c r="D72" s="27">
        <v>17000</v>
      </c>
      <c r="E72" s="28">
        <v>11000</v>
      </c>
      <c r="F72" s="89" t="s">
        <v>36</v>
      </c>
      <c r="H72" s="9">
        <v>4.4800000000000004</v>
      </c>
      <c r="I72" s="9">
        <v>4.4800000000000004</v>
      </c>
      <c r="J72" s="9">
        <v>4.4800000000000004</v>
      </c>
      <c r="K72" s="58">
        <v>4.6100000000000003</v>
      </c>
      <c r="L72" s="88">
        <v>4.87</v>
      </c>
    </row>
    <row r="73" spans="1:12" x14ac:dyDescent="0.35">
      <c r="A73" s="51"/>
      <c r="B73" s="22"/>
      <c r="C73" s="32"/>
      <c r="D73" s="32"/>
      <c r="E73" s="74"/>
      <c r="F73" s="73"/>
      <c r="H73" s="10"/>
      <c r="I73" s="10"/>
      <c r="J73" s="10"/>
      <c r="K73" s="58"/>
      <c r="L73" s="88"/>
    </row>
    <row r="74" spans="1:12" x14ac:dyDescent="0.35">
      <c r="A74" s="50" t="s">
        <v>214</v>
      </c>
      <c r="B74" s="22"/>
      <c r="C74" s="32"/>
      <c r="D74" s="32"/>
      <c r="E74" s="74"/>
      <c r="F74" s="73"/>
      <c r="H74" s="10"/>
      <c r="I74" s="10"/>
      <c r="J74" s="10"/>
      <c r="K74" s="58"/>
      <c r="L74" s="88"/>
    </row>
    <row r="75" spans="1:12" x14ac:dyDescent="0.35">
      <c r="A75" s="51" t="s">
        <v>35</v>
      </c>
      <c r="B75" s="25">
        <v>2678000</v>
      </c>
      <c r="C75" s="22">
        <v>1800000</v>
      </c>
      <c r="D75" s="27">
        <v>900000</v>
      </c>
      <c r="E75" s="28">
        <v>1400000</v>
      </c>
      <c r="F75" s="89" t="s">
        <v>36</v>
      </c>
      <c r="H75" s="9">
        <v>4.71</v>
      </c>
      <c r="I75" s="9">
        <v>4.79</v>
      </c>
      <c r="J75" s="9">
        <v>4.8499999999999996</v>
      </c>
      <c r="K75" s="58">
        <v>5.0199999999999996</v>
      </c>
      <c r="L75" s="88">
        <v>5.35</v>
      </c>
    </row>
    <row r="76" spans="1:12" x14ac:dyDescent="0.35">
      <c r="A76" s="51" t="s">
        <v>70</v>
      </c>
      <c r="B76" s="25">
        <v>407282</v>
      </c>
      <c r="C76" s="22">
        <v>226486</v>
      </c>
      <c r="D76" s="26" t="s">
        <v>26</v>
      </c>
      <c r="E76" s="78">
        <v>97000</v>
      </c>
      <c r="F76" s="89" t="s">
        <v>30</v>
      </c>
      <c r="H76" s="9">
        <v>4.42</v>
      </c>
      <c r="I76" s="9">
        <v>4.5</v>
      </c>
      <c r="J76" s="9">
        <v>4.5599999999999996</v>
      </c>
      <c r="K76" s="58">
        <v>4.7299999999999995</v>
      </c>
      <c r="L76" s="88">
        <v>5.08</v>
      </c>
    </row>
    <row r="77" spans="1:12" x14ac:dyDescent="0.35">
      <c r="A77" s="51" t="s">
        <v>82</v>
      </c>
      <c r="B77" s="25">
        <v>495000</v>
      </c>
      <c r="C77" s="22">
        <v>595000</v>
      </c>
      <c r="D77" s="22">
        <v>500000</v>
      </c>
      <c r="E77" s="29">
        <v>74000</v>
      </c>
      <c r="F77" s="89" t="s">
        <v>46</v>
      </c>
      <c r="H77" s="9">
        <v>4.3</v>
      </c>
      <c r="I77" s="9">
        <v>4.38</v>
      </c>
      <c r="J77" s="9">
        <v>4.4400000000000004</v>
      </c>
      <c r="K77" s="58">
        <v>4.6100000000000003</v>
      </c>
      <c r="L77" s="88">
        <v>4.88</v>
      </c>
    </row>
    <row r="78" spans="1:12" x14ac:dyDescent="0.35">
      <c r="A78" s="51" t="s">
        <v>103</v>
      </c>
      <c r="B78" s="29">
        <v>15000</v>
      </c>
      <c r="C78" s="22">
        <v>143500</v>
      </c>
      <c r="D78" s="22">
        <v>157000</v>
      </c>
      <c r="E78" s="28">
        <v>42284</v>
      </c>
      <c r="F78" s="89" t="s">
        <v>34</v>
      </c>
      <c r="H78" s="9">
        <v>4.3</v>
      </c>
      <c r="I78" s="9">
        <v>4.38</v>
      </c>
      <c r="J78" s="9">
        <v>4.4400000000000004</v>
      </c>
      <c r="K78" s="58">
        <v>4.6100000000000003</v>
      </c>
      <c r="L78" s="88">
        <v>4.87</v>
      </c>
    </row>
    <row r="79" spans="1:12" x14ac:dyDescent="0.35">
      <c r="A79" s="51" t="s">
        <v>160</v>
      </c>
      <c r="B79" s="25">
        <v>118000</v>
      </c>
      <c r="C79" s="22">
        <v>472000</v>
      </c>
      <c r="D79" s="34" t="s">
        <v>39</v>
      </c>
      <c r="E79" s="33">
        <v>301000</v>
      </c>
      <c r="F79" s="91" t="s">
        <v>100</v>
      </c>
      <c r="H79" s="9">
        <v>4.43</v>
      </c>
      <c r="I79" s="9">
        <v>4.51</v>
      </c>
      <c r="J79" s="9">
        <v>4.57</v>
      </c>
      <c r="K79" s="58">
        <v>4.7399999999999993</v>
      </c>
      <c r="L79" s="88">
        <v>5.1100000000000003</v>
      </c>
    </row>
    <row r="80" spans="1:12" x14ac:dyDescent="0.35">
      <c r="A80" s="51" t="s">
        <v>163</v>
      </c>
      <c r="B80" s="27">
        <v>764000</v>
      </c>
      <c r="C80" s="27">
        <v>65254</v>
      </c>
      <c r="D80" s="34" t="s">
        <v>39</v>
      </c>
      <c r="E80" s="29">
        <v>227000</v>
      </c>
      <c r="F80" s="89" t="s">
        <v>36</v>
      </c>
      <c r="H80" s="9">
        <v>4.3</v>
      </c>
      <c r="I80" s="9">
        <v>4.38</v>
      </c>
      <c r="J80" s="9">
        <v>4.4400000000000004</v>
      </c>
      <c r="K80" s="58">
        <v>4.6100000000000003</v>
      </c>
      <c r="L80" s="88">
        <v>4.87</v>
      </c>
    </row>
    <row r="81" spans="1:12" x14ac:dyDescent="0.35">
      <c r="A81" s="51" t="s">
        <v>165</v>
      </c>
      <c r="B81" s="30">
        <v>120000</v>
      </c>
      <c r="C81" s="22">
        <v>98000</v>
      </c>
      <c r="D81" s="26" t="s">
        <v>26</v>
      </c>
      <c r="E81" s="33">
        <v>149000</v>
      </c>
      <c r="F81" s="91" t="s">
        <v>100</v>
      </c>
      <c r="H81" s="9">
        <v>4.3600000000000003</v>
      </c>
      <c r="I81" s="9">
        <v>4.4400000000000004</v>
      </c>
      <c r="J81" s="9">
        <v>4.5</v>
      </c>
      <c r="K81" s="58">
        <v>4.67</v>
      </c>
      <c r="L81" s="88">
        <v>5.01</v>
      </c>
    </row>
    <row r="82" spans="1:12" x14ac:dyDescent="0.35">
      <c r="A82" s="51" t="s">
        <v>173</v>
      </c>
      <c r="B82" s="25">
        <v>1400000</v>
      </c>
      <c r="C82" s="22">
        <v>390000</v>
      </c>
      <c r="D82" s="22">
        <v>800000</v>
      </c>
      <c r="E82" s="33">
        <v>200000</v>
      </c>
      <c r="F82" s="89" t="s">
        <v>30</v>
      </c>
      <c r="H82" s="9">
        <v>4.3</v>
      </c>
      <c r="I82" s="9">
        <v>4.38</v>
      </c>
      <c r="J82" s="9">
        <v>4.4400000000000004</v>
      </c>
      <c r="K82" s="58">
        <v>4.6100000000000003</v>
      </c>
      <c r="L82" s="88">
        <v>4.87</v>
      </c>
    </row>
    <row r="83" spans="1:12" x14ac:dyDescent="0.35">
      <c r="A83" s="51" t="s">
        <v>176</v>
      </c>
      <c r="B83" s="25">
        <v>125000</v>
      </c>
      <c r="C83" s="22">
        <v>896856</v>
      </c>
      <c r="D83" s="26" t="s">
        <v>26</v>
      </c>
      <c r="E83" s="28">
        <v>123277</v>
      </c>
      <c r="F83" s="94" t="s">
        <v>52</v>
      </c>
      <c r="H83" s="9">
        <v>4.51</v>
      </c>
      <c r="I83" s="9">
        <v>4.59</v>
      </c>
      <c r="J83" s="9">
        <v>4.6500000000000004</v>
      </c>
      <c r="K83" s="58">
        <v>4.8199999999999994</v>
      </c>
      <c r="L83" s="88">
        <v>5.08</v>
      </c>
    </row>
    <row r="84" spans="1:12" x14ac:dyDescent="0.35">
      <c r="A84" s="51" t="s">
        <v>183</v>
      </c>
      <c r="B84" s="30">
        <v>34608</v>
      </c>
      <c r="C84" s="22">
        <v>331359</v>
      </c>
      <c r="D84" s="22">
        <v>235479.47</v>
      </c>
      <c r="E84" s="33">
        <v>73420.800000000003</v>
      </c>
      <c r="F84" s="89" t="s">
        <v>36</v>
      </c>
      <c r="H84" s="9">
        <v>4.3600000000000003</v>
      </c>
      <c r="I84" s="9">
        <v>4.4400000000000004</v>
      </c>
      <c r="J84" s="9">
        <v>4.5</v>
      </c>
      <c r="K84" s="58">
        <v>4.67</v>
      </c>
      <c r="L84" s="88">
        <v>4.9000000000000004</v>
      </c>
    </row>
    <row r="85" spans="1:12" x14ac:dyDescent="0.35">
      <c r="A85" s="51" t="s">
        <v>190</v>
      </c>
      <c r="B85" s="25">
        <v>120000</v>
      </c>
      <c r="C85" s="27">
        <v>11580</v>
      </c>
      <c r="D85" s="21" t="s">
        <v>54</v>
      </c>
      <c r="E85" s="33">
        <v>70000</v>
      </c>
      <c r="F85" s="89" t="s">
        <v>30</v>
      </c>
      <c r="H85" s="9">
        <v>4.5199999999999996</v>
      </c>
      <c r="I85" s="9">
        <v>4.5999999999999996</v>
      </c>
      <c r="J85" s="9">
        <v>4.66</v>
      </c>
      <c r="K85" s="58">
        <v>4.8299999999999992</v>
      </c>
      <c r="L85" s="88">
        <v>5.05</v>
      </c>
    </row>
    <row r="86" spans="1:12" x14ac:dyDescent="0.35">
      <c r="A86" s="51" t="s">
        <v>194</v>
      </c>
      <c r="B86" s="25">
        <v>162000</v>
      </c>
      <c r="C86" s="22">
        <v>1194000</v>
      </c>
      <c r="D86" s="22">
        <v>262000</v>
      </c>
      <c r="E86" s="29">
        <v>335000</v>
      </c>
      <c r="F86" s="91" t="s">
        <v>69</v>
      </c>
      <c r="H86" s="9">
        <v>4.3</v>
      </c>
      <c r="I86" s="9">
        <v>4.38</v>
      </c>
      <c r="J86" s="9">
        <v>4.4400000000000004</v>
      </c>
      <c r="K86" s="58">
        <v>4.6100000000000003</v>
      </c>
      <c r="L86" s="88">
        <v>4.87</v>
      </c>
    </row>
    <row r="87" spans="1:12" x14ac:dyDescent="0.35">
      <c r="A87" s="51" t="s">
        <v>205</v>
      </c>
      <c r="B87" s="25">
        <v>890000</v>
      </c>
      <c r="C87" s="22">
        <v>267000</v>
      </c>
      <c r="D87" s="26" t="s">
        <v>26</v>
      </c>
      <c r="E87" s="33">
        <v>310000</v>
      </c>
      <c r="F87" s="91" t="s">
        <v>100</v>
      </c>
      <c r="H87" s="9">
        <v>4.68</v>
      </c>
      <c r="I87" s="9">
        <v>4.76</v>
      </c>
      <c r="J87" s="9">
        <v>4.82</v>
      </c>
      <c r="K87" s="58">
        <v>4.9899999999999993</v>
      </c>
      <c r="L87" s="88">
        <v>5.19</v>
      </c>
    </row>
    <row r="88" spans="1:12" x14ac:dyDescent="0.35">
      <c r="A88" s="51" t="s">
        <v>206</v>
      </c>
      <c r="B88" s="25">
        <v>242177</v>
      </c>
      <c r="C88" s="22">
        <v>217000</v>
      </c>
      <c r="D88" s="27">
        <v>2459</v>
      </c>
      <c r="E88" s="79">
        <v>686497</v>
      </c>
      <c r="F88" s="91" t="s">
        <v>69</v>
      </c>
      <c r="H88" s="9">
        <v>4.3</v>
      </c>
      <c r="I88" s="9">
        <v>4.38</v>
      </c>
      <c r="J88" s="9">
        <v>4.4400000000000004</v>
      </c>
      <c r="K88" s="58">
        <v>4.6100000000000003</v>
      </c>
      <c r="L88" s="88">
        <v>4.87</v>
      </c>
    </row>
    <row r="89" spans="1:12" x14ac:dyDescent="0.35">
      <c r="A89" s="51"/>
      <c r="B89" s="22"/>
      <c r="C89" s="22"/>
      <c r="D89" s="22"/>
      <c r="E89" s="29"/>
      <c r="F89" s="73"/>
      <c r="H89" s="10"/>
      <c r="I89" s="10"/>
      <c r="J89" s="10"/>
      <c r="K89" s="58"/>
      <c r="L89" s="88"/>
    </row>
    <row r="90" spans="1:12" x14ac:dyDescent="0.35">
      <c r="A90" s="50" t="s">
        <v>215</v>
      </c>
      <c r="B90" s="22"/>
      <c r="C90" s="22"/>
      <c r="D90" s="43"/>
      <c r="E90" s="74"/>
      <c r="F90" s="95"/>
      <c r="H90" s="10"/>
      <c r="I90" s="10"/>
      <c r="J90" s="10"/>
      <c r="K90" s="58"/>
      <c r="L90" s="88"/>
    </row>
    <row r="91" spans="1:12" x14ac:dyDescent="0.35">
      <c r="A91" s="51" t="s">
        <v>32</v>
      </c>
      <c r="B91" s="29">
        <v>423205</v>
      </c>
      <c r="C91" s="22">
        <v>871000</v>
      </c>
      <c r="D91" s="22">
        <v>3000</v>
      </c>
      <c r="E91" s="33">
        <v>105000</v>
      </c>
      <c r="F91" s="89" t="s">
        <v>30</v>
      </c>
      <c r="H91" s="9">
        <v>4.5599999999999996</v>
      </c>
      <c r="I91" s="9">
        <v>4.6399999999999997</v>
      </c>
      <c r="J91" s="9">
        <v>4.7</v>
      </c>
      <c r="K91" s="58">
        <v>4.8699999999999992</v>
      </c>
      <c r="L91" s="88">
        <v>5.19</v>
      </c>
    </row>
    <row r="92" spans="1:12" x14ac:dyDescent="0.35">
      <c r="A92" s="51" t="s">
        <v>62</v>
      </c>
      <c r="B92" s="30">
        <v>895265</v>
      </c>
      <c r="C92" s="27">
        <v>1449407</v>
      </c>
      <c r="D92" s="27">
        <v>598000</v>
      </c>
      <c r="E92" s="33">
        <v>414260</v>
      </c>
      <c r="F92" s="89" t="s">
        <v>30</v>
      </c>
      <c r="H92" s="9">
        <v>4.3</v>
      </c>
      <c r="I92" s="9">
        <v>4.38</v>
      </c>
      <c r="J92" s="9">
        <v>4.4400000000000004</v>
      </c>
      <c r="K92" s="58">
        <v>4.6100000000000003</v>
      </c>
      <c r="L92" s="88">
        <v>4.95</v>
      </c>
    </row>
    <row r="93" spans="1:12" x14ac:dyDescent="0.35">
      <c r="A93" s="51" t="s">
        <v>58</v>
      </c>
      <c r="B93" s="25">
        <v>1200000</v>
      </c>
      <c r="C93" s="25">
        <v>1120000</v>
      </c>
      <c r="D93" s="22">
        <v>120000</v>
      </c>
      <c r="E93" s="28">
        <v>1360000</v>
      </c>
      <c r="F93" s="94" t="s">
        <v>52</v>
      </c>
      <c r="H93" s="9">
        <v>4.42</v>
      </c>
      <c r="I93" s="9">
        <v>4.5</v>
      </c>
      <c r="J93" s="9">
        <v>4.5599999999999996</v>
      </c>
      <c r="K93" s="58">
        <v>4.7299999999999995</v>
      </c>
      <c r="L93" s="88">
        <v>4.99</v>
      </c>
    </row>
    <row r="94" spans="1:12" x14ac:dyDescent="0.35">
      <c r="A94" s="51" t="s">
        <v>88</v>
      </c>
      <c r="B94" s="25">
        <v>1800000</v>
      </c>
      <c r="C94" s="22">
        <v>115000</v>
      </c>
      <c r="D94" s="26" t="s">
        <v>26</v>
      </c>
      <c r="E94" s="28">
        <v>1357601</v>
      </c>
      <c r="F94" s="91" t="s">
        <v>69</v>
      </c>
      <c r="H94" s="9">
        <v>4.47</v>
      </c>
      <c r="I94" s="9">
        <v>4.55</v>
      </c>
      <c r="J94" s="9">
        <v>4.6100000000000003</v>
      </c>
      <c r="K94" s="58">
        <v>4.7799999999999994</v>
      </c>
      <c r="L94" s="88">
        <v>5.05</v>
      </c>
    </row>
    <row r="95" spans="1:12" x14ac:dyDescent="0.35">
      <c r="A95" s="51" t="s">
        <v>104</v>
      </c>
      <c r="B95" s="25">
        <v>2504000</v>
      </c>
      <c r="C95" s="22">
        <v>2336000</v>
      </c>
      <c r="D95" s="26" t="s">
        <v>26</v>
      </c>
      <c r="E95" s="28">
        <v>147000</v>
      </c>
      <c r="F95" s="89" t="s">
        <v>46</v>
      </c>
      <c r="H95" s="9">
        <v>5.38</v>
      </c>
      <c r="I95" s="9">
        <v>5.46</v>
      </c>
      <c r="J95" s="9">
        <v>5.52</v>
      </c>
      <c r="K95" s="58">
        <v>5.6899999999999995</v>
      </c>
      <c r="L95" s="88">
        <v>5.84</v>
      </c>
    </row>
    <row r="96" spans="1:12" x14ac:dyDescent="0.35">
      <c r="A96" s="51" t="s">
        <v>125</v>
      </c>
      <c r="B96" s="21" t="s">
        <v>29</v>
      </c>
      <c r="C96" s="22">
        <v>141000</v>
      </c>
      <c r="D96" s="22" t="s">
        <v>65</v>
      </c>
      <c r="E96" s="28">
        <v>194353</v>
      </c>
      <c r="F96" s="89" t="s">
        <v>36</v>
      </c>
      <c r="H96" s="9">
        <v>4.8</v>
      </c>
      <c r="I96" s="9">
        <v>4.88</v>
      </c>
      <c r="J96" s="9">
        <v>4.9400000000000004</v>
      </c>
      <c r="K96" s="58">
        <v>5.1099999999999994</v>
      </c>
      <c r="L96" s="88">
        <v>5.32</v>
      </c>
    </row>
    <row r="97" spans="1:12" x14ac:dyDescent="0.35">
      <c r="A97" s="51" t="s">
        <v>134</v>
      </c>
      <c r="B97" s="25">
        <v>2274000</v>
      </c>
      <c r="C97" s="22">
        <v>945000</v>
      </c>
      <c r="D97" s="22">
        <v>1317000</v>
      </c>
      <c r="E97" s="33">
        <v>829000</v>
      </c>
      <c r="F97" s="89" t="s">
        <v>30</v>
      </c>
      <c r="H97" s="9">
        <v>4.3</v>
      </c>
      <c r="I97" s="9">
        <v>4.38</v>
      </c>
      <c r="J97" s="9">
        <v>4.4400000000000004</v>
      </c>
      <c r="K97" s="58">
        <v>4.6100000000000003</v>
      </c>
      <c r="L97" s="88">
        <v>4.9000000000000004</v>
      </c>
    </row>
    <row r="98" spans="1:12" x14ac:dyDescent="0.35">
      <c r="A98" s="51" t="s">
        <v>149</v>
      </c>
      <c r="B98" s="29">
        <v>42276.77</v>
      </c>
      <c r="C98" s="27">
        <v>42522</v>
      </c>
      <c r="D98" s="27">
        <v>484177</v>
      </c>
      <c r="E98" s="33">
        <v>439300</v>
      </c>
      <c r="F98" s="89" t="s">
        <v>36</v>
      </c>
      <c r="H98" s="9">
        <v>4.91</v>
      </c>
      <c r="I98" s="9">
        <v>4.99</v>
      </c>
      <c r="J98" s="9">
        <v>5.05</v>
      </c>
      <c r="K98" s="58">
        <v>5.22</v>
      </c>
      <c r="L98" s="88">
        <v>5.43</v>
      </c>
    </row>
    <row r="99" spans="1:12" x14ac:dyDescent="0.35">
      <c r="A99" s="51" t="s">
        <v>170</v>
      </c>
      <c r="B99" s="25">
        <v>320000</v>
      </c>
      <c r="C99" s="27">
        <v>55000</v>
      </c>
      <c r="D99" s="26" t="s">
        <v>26</v>
      </c>
      <c r="E99" s="29">
        <v>279000</v>
      </c>
      <c r="F99" s="89" t="s">
        <v>46</v>
      </c>
      <c r="H99" s="9">
        <v>4.4000000000000004</v>
      </c>
      <c r="I99" s="9">
        <v>4.4800000000000004</v>
      </c>
      <c r="J99" s="9">
        <v>4.54</v>
      </c>
      <c r="K99" s="58">
        <v>4.71</v>
      </c>
      <c r="L99" s="88">
        <v>5.01</v>
      </c>
    </row>
    <row r="100" spans="1:12" x14ac:dyDescent="0.35">
      <c r="A100" s="51" t="s">
        <v>177</v>
      </c>
      <c r="B100" s="25">
        <v>300000</v>
      </c>
      <c r="C100" s="27">
        <v>629000</v>
      </c>
      <c r="D100" s="26" t="s">
        <v>26</v>
      </c>
      <c r="E100" s="29">
        <v>277000</v>
      </c>
      <c r="F100" s="91" t="s">
        <v>69</v>
      </c>
      <c r="H100" s="9">
        <v>4.3</v>
      </c>
      <c r="I100" s="9">
        <v>4.38</v>
      </c>
      <c r="J100" s="9">
        <v>4.4400000000000004</v>
      </c>
      <c r="K100" s="58">
        <v>4.6100000000000003</v>
      </c>
      <c r="L100" s="88">
        <v>4.8899999999999997</v>
      </c>
    </row>
    <row r="101" spans="1:12" x14ac:dyDescent="0.35">
      <c r="A101" s="51" t="s">
        <v>184</v>
      </c>
      <c r="B101" s="30">
        <v>11000</v>
      </c>
      <c r="C101" s="22">
        <v>248000</v>
      </c>
      <c r="D101" s="27">
        <v>590000</v>
      </c>
      <c r="E101" s="33">
        <v>107000</v>
      </c>
      <c r="F101" s="89" t="s">
        <v>36</v>
      </c>
      <c r="H101" s="9">
        <v>4.46</v>
      </c>
      <c r="I101" s="9">
        <v>4.54</v>
      </c>
      <c r="J101" s="9">
        <v>4.5999999999999996</v>
      </c>
      <c r="K101" s="58">
        <v>4.7699999999999996</v>
      </c>
      <c r="L101" s="88">
        <v>5.0999999999999996</v>
      </c>
    </row>
    <row r="102" spans="1:12" x14ac:dyDescent="0.35">
      <c r="A102" s="51"/>
      <c r="B102" s="22"/>
      <c r="C102" s="22"/>
      <c r="D102" s="22"/>
      <c r="E102" s="29"/>
      <c r="F102" s="73"/>
      <c r="H102" s="10"/>
      <c r="I102" s="10"/>
      <c r="J102" s="10"/>
      <c r="K102" s="58"/>
      <c r="L102" s="88"/>
    </row>
    <row r="103" spans="1:12" x14ac:dyDescent="0.35">
      <c r="A103" s="50" t="s">
        <v>216</v>
      </c>
      <c r="B103" s="22"/>
      <c r="C103" s="22"/>
      <c r="D103" s="22"/>
      <c r="E103" s="29"/>
      <c r="F103" s="73"/>
      <c r="H103" s="10"/>
      <c r="I103" s="10"/>
      <c r="J103" s="10"/>
      <c r="K103" s="58"/>
      <c r="L103" s="88"/>
    </row>
    <row r="104" spans="1:12" x14ac:dyDescent="0.35">
      <c r="A104" s="51" t="s">
        <v>59</v>
      </c>
      <c r="B104" s="25">
        <v>0</v>
      </c>
      <c r="C104" s="22">
        <v>0</v>
      </c>
      <c r="D104" s="21" t="s">
        <v>57</v>
      </c>
      <c r="E104" s="21" t="s">
        <v>60</v>
      </c>
      <c r="F104" s="97" t="s">
        <v>61</v>
      </c>
      <c r="H104" s="9">
        <v>8.51</v>
      </c>
      <c r="I104" s="9">
        <v>8.51</v>
      </c>
      <c r="J104" s="9">
        <v>8.51</v>
      </c>
      <c r="K104" s="58">
        <v>8.51</v>
      </c>
      <c r="L104" s="88">
        <v>8.73</v>
      </c>
    </row>
    <row r="105" spans="1:12" x14ac:dyDescent="0.35">
      <c r="A105" s="51" t="s">
        <v>92</v>
      </c>
      <c r="B105" s="28">
        <v>0</v>
      </c>
      <c r="C105" s="30">
        <v>694000</v>
      </c>
      <c r="D105" s="21" t="s">
        <v>54</v>
      </c>
      <c r="E105" s="80">
        <v>321639</v>
      </c>
      <c r="F105" s="89" t="s">
        <v>34</v>
      </c>
      <c r="H105" s="9">
        <v>5.83</v>
      </c>
      <c r="I105" s="9">
        <v>5.91</v>
      </c>
      <c r="J105" s="9">
        <v>5.97</v>
      </c>
      <c r="K105" s="58">
        <v>6.14</v>
      </c>
      <c r="L105" s="88">
        <v>6.54</v>
      </c>
    </row>
    <row r="106" spans="1:12" x14ac:dyDescent="0.35">
      <c r="A106" s="51" t="s">
        <v>94</v>
      </c>
      <c r="B106" s="30">
        <v>226000</v>
      </c>
      <c r="C106" s="28">
        <v>588000</v>
      </c>
      <c r="D106" s="31" t="s">
        <v>95</v>
      </c>
      <c r="E106" s="28">
        <v>234000</v>
      </c>
      <c r="F106" s="89" t="s">
        <v>34</v>
      </c>
      <c r="H106" s="9">
        <v>7.92</v>
      </c>
      <c r="I106" s="9">
        <v>8</v>
      </c>
      <c r="J106" s="9">
        <v>8.06</v>
      </c>
      <c r="K106" s="58">
        <v>8.23</v>
      </c>
      <c r="L106" s="88">
        <v>8.42</v>
      </c>
    </row>
    <row r="107" spans="1:12" x14ac:dyDescent="0.35">
      <c r="A107" s="51" t="s">
        <v>97</v>
      </c>
      <c r="B107" s="33">
        <v>205000</v>
      </c>
      <c r="C107" s="30">
        <v>43000</v>
      </c>
      <c r="D107" s="31" t="s">
        <v>95</v>
      </c>
      <c r="E107" s="79">
        <v>170979</v>
      </c>
      <c r="F107" s="89" t="s">
        <v>36</v>
      </c>
      <c r="H107" s="9">
        <v>5.66</v>
      </c>
      <c r="I107" s="9">
        <v>5.74</v>
      </c>
      <c r="J107" s="9">
        <v>5.8</v>
      </c>
      <c r="K107" s="58">
        <v>5.97</v>
      </c>
      <c r="L107" s="88">
        <v>6.16</v>
      </c>
    </row>
    <row r="108" spans="1:12" x14ac:dyDescent="0.35">
      <c r="A108" s="51" t="s">
        <v>108</v>
      </c>
      <c r="B108" s="25">
        <v>1990000</v>
      </c>
      <c r="C108" s="22">
        <v>1671000</v>
      </c>
      <c r="D108" s="29">
        <v>2496000</v>
      </c>
      <c r="E108" s="29">
        <v>1461000</v>
      </c>
      <c r="F108" s="91" t="s">
        <v>52</v>
      </c>
      <c r="H108" s="9">
        <v>7.81</v>
      </c>
      <c r="I108" s="9">
        <v>7.81</v>
      </c>
      <c r="J108" s="9">
        <v>7.81</v>
      </c>
      <c r="K108" s="58">
        <v>7.81</v>
      </c>
      <c r="L108" s="88">
        <v>8.0500000000000007</v>
      </c>
    </row>
    <row r="109" spans="1:12" x14ac:dyDescent="0.35">
      <c r="A109" s="51" t="s">
        <v>109</v>
      </c>
      <c r="B109" s="25">
        <v>898000</v>
      </c>
      <c r="C109" s="22">
        <v>241000</v>
      </c>
      <c r="D109" s="22">
        <v>716000</v>
      </c>
      <c r="E109" s="33">
        <v>587000</v>
      </c>
      <c r="F109" s="89" t="s">
        <v>30</v>
      </c>
      <c r="H109" s="9">
        <v>7.89</v>
      </c>
      <c r="I109" s="9">
        <v>7.97</v>
      </c>
      <c r="J109" s="9">
        <v>8.0299999999999994</v>
      </c>
      <c r="K109" s="58">
        <v>8.1999999999999993</v>
      </c>
      <c r="L109" s="88">
        <v>8.36</v>
      </c>
    </row>
    <row r="110" spans="1:12" x14ac:dyDescent="0.35">
      <c r="A110" s="51" t="s">
        <v>115</v>
      </c>
      <c r="B110" s="25">
        <v>503000</v>
      </c>
      <c r="C110" s="22">
        <v>1122000</v>
      </c>
      <c r="D110" s="22">
        <v>27000</v>
      </c>
      <c r="E110" s="28">
        <v>25780</v>
      </c>
      <c r="F110" s="89" t="s">
        <v>46</v>
      </c>
      <c r="H110" s="9">
        <v>7.32</v>
      </c>
      <c r="I110" s="9">
        <v>7.32</v>
      </c>
      <c r="J110" s="9">
        <v>7.32</v>
      </c>
      <c r="K110" s="58">
        <v>7.32</v>
      </c>
      <c r="L110" s="88">
        <v>7.5</v>
      </c>
    </row>
    <row r="111" spans="1:12" x14ac:dyDescent="0.35">
      <c r="A111" s="51" t="s">
        <v>121</v>
      </c>
      <c r="B111" s="30">
        <v>426829</v>
      </c>
      <c r="C111" s="21" t="s">
        <v>122</v>
      </c>
      <c r="D111" s="31" t="s">
        <v>95</v>
      </c>
      <c r="E111" s="29">
        <v>1194000</v>
      </c>
      <c r="F111" s="89" t="s">
        <v>34</v>
      </c>
      <c r="H111" s="9">
        <v>5.62</v>
      </c>
      <c r="I111" s="9">
        <v>5.7</v>
      </c>
      <c r="J111" s="9">
        <v>5.76</v>
      </c>
      <c r="K111" s="58">
        <v>5.93</v>
      </c>
      <c r="L111" s="88">
        <v>6.33</v>
      </c>
    </row>
    <row r="112" spans="1:12" x14ac:dyDescent="0.35">
      <c r="A112" s="51" t="s">
        <v>133</v>
      </c>
      <c r="B112" s="25">
        <v>170000</v>
      </c>
      <c r="C112" s="27">
        <v>105000</v>
      </c>
      <c r="D112" s="27">
        <v>355000</v>
      </c>
      <c r="E112" s="21" t="s">
        <v>60</v>
      </c>
      <c r="F112" s="97" t="s">
        <v>61</v>
      </c>
      <c r="H112" s="9">
        <v>5.57</v>
      </c>
      <c r="I112" s="9">
        <v>5.65</v>
      </c>
      <c r="J112" s="9">
        <v>5.71</v>
      </c>
      <c r="K112" s="58">
        <v>5.88</v>
      </c>
      <c r="L112" s="88">
        <v>6.12</v>
      </c>
    </row>
    <row r="113" spans="1:12" x14ac:dyDescent="0.35">
      <c r="A113" s="51" t="s">
        <v>171</v>
      </c>
      <c r="B113" s="25">
        <v>0</v>
      </c>
      <c r="C113" s="27">
        <v>600000</v>
      </c>
      <c r="D113" s="22" t="s">
        <v>65</v>
      </c>
      <c r="E113" s="21" t="s">
        <v>57</v>
      </c>
      <c r="F113" s="97" t="s">
        <v>66</v>
      </c>
      <c r="H113" s="9">
        <v>6.86</v>
      </c>
      <c r="I113" s="9">
        <v>6.86</v>
      </c>
      <c r="J113" s="9">
        <v>6.86</v>
      </c>
      <c r="K113" s="58">
        <v>6.86</v>
      </c>
      <c r="L113" s="88">
        <v>7.06</v>
      </c>
    </row>
    <row r="114" spans="1:12" x14ac:dyDescent="0.35">
      <c r="A114" s="51" t="s">
        <v>186</v>
      </c>
      <c r="B114" s="25">
        <v>0</v>
      </c>
      <c r="C114" s="27">
        <v>694000</v>
      </c>
      <c r="D114" s="22">
        <v>1720000</v>
      </c>
      <c r="E114" s="33">
        <v>83900</v>
      </c>
      <c r="F114" s="89" t="s">
        <v>30</v>
      </c>
      <c r="H114" s="9">
        <v>8.06</v>
      </c>
      <c r="I114" s="9">
        <v>8.06</v>
      </c>
      <c r="J114" s="9">
        <v>8.06</v>
      </c>
      <c r="K114" s="58">
        <v>8.06</v>
      </c>
      <c r="L114" s="88">
        <v>8.33</v>
      </c>
    </row>
    <row r="115" spans="1:12" x14ac:dyDescent="0.35">
      <c r="A115" s="51" t="s">
        <v>192</v>
      </c>
      <c r="B115" s="28">
        <v>272000</v>
      </c>
      <c r="C115" s="22">
        <v>0</v>
      </c>
      <c r="D115" s="22" t="s">
        <v>65</v>
      </c>
      <c r="E115" s="29">
        <v>907885</v>
      </c>
      <c r="F115" s="89" t="s">
        <v>46</v>
      </c>
      <c r="H115" s="9">
        <v>6.48</v>
      </c>
      <c r="I115" s="9">
        <v>6.56</v>
      </c>
      <c r="J115" s="9">
        <v>6.62</v>
      </c>
      <c r="K115" s="58">
        <v>6.79</v>
      </c>
      <c r="L115" s="88">
        <v>6.97</v>
      </c>
    </row>
    <row r="116" spans="1:12" x14ac:dyDescent="0.35">
      <c r="A116" s="51" t="s">
        <v>198</v>
      </c>
      <c r="B116" s="33">
        <v>1908000</v>
      </c>
      <c r="C116" s="22">
        <v>29000</v>
      </c>
      <c r="D116" s="22">
        <v>906000</v>
      </c>
      <c r="E116" s="27">
        <v>338000</v>
      </c>
      <c r="F116" s="89" t="s">
        <v>30</v>
      </c>
      <c r="H116" s="9">
        <v>7.86</v>
      </c>
      <c r="I116" s="9">
        <v>7.86</v>
      </c>
      <c r="J116" s="9">
        <v>7.86</v>
      </c>
      <c r="K116" s="58">
        <v>7.86</v>
      </c>
      <c r="L116" s="88">
        <v>8.09</v>
      </c>
    </row>
    <row r="117" spans="1:12" x14ac:dyDescent="0.35">
      <c r="A117" s="51" t="s">
        <v>217</v>
      </c>
      <c r="B117" s="25">
        <v>1520000</v>
      </c>
      <c r="C117" s="27">
        <v>1188000</v>
      </c>
      <c r="D117" s="22">
        <v>1804000</v>
      </c>
      <c r="E117" s="28">
        <v>1118000</v>
      </c>
      <c r="F117" s="89" t="s">
        <v>46</v>
      </c>
      <c r="H117" s="9">
        <v>5.5</v>
      </c>
      <c r="I117" s="9">
        <v>5.58</v>
      </c>
      <c r="J117" s="9">
        <v>5.64</v>
      </c>
      <c r="K117" s="58">
        <v>5.81</v>
      </c>
      <c r="L117" s="88">
        <v>6.01</v>
      </c>
    </row>
    <row r="118" spans="1:12" x14ac:dyDescent="0.35">
      <c r="A118" s="51" t="s">
        <v>25</v>
      </c>
      <c r="B118" s="25">
        <v>983000</v>
      </c>
      <c r="C118" s="22">
        <v>95000</v>
      </c>
      <c r="D118" s="26" t="s">
        <v>26</v>
      </c>
      <c r="E118" s="29">
        <v>596000</v>
      </c>
      <c r="F118" s="89" t="s">
        <v>27</v>
      </c>
      <c r="H118" s="9">
        <v>5.93</v>
      </c>
      <c r="I118" s="9">
        <v>6.01</v>
      </c>
      <c r="J118" s="9">
        <v>6.07</v>
      </c>
      <c r="K118" s="58">
        <v>6.2399999999999993</v>
      </c>
      <c r="L118" s="88">
        <v>6.41</v>
      </c>
    </row>
    <row r="119" spans="1:12" x14ac:dyDescent="0.35">
      <c r="A119" s="51" t="s">
        <v>33</v>
      </c>
      <c r="B119" s="30">
        <v>162000</v>
      </c>
      <c r="C119" s="22">
        <v>321000</v>
      </c>
      <c r="D119" s="22">
        <v>589000</v>
      </c>
      <c r="E119" s="28">
        <v>90000</v>
      </c>
      <c r="F119" s="89" t="s">
        <v>34</v>
      </c>
      <c r="H119" s="9">
        <v>5.1100000000000003</v>
      </c>
      <c r="I119" s="9">
        <v>5.19</v>
      </c>
      <c r="J119" s="9">
        <v>5.25</v>
      </c>
      <c r="K119" s="58">
        <v>5.42</v>
      </c>
      <c r="L119" s="88">
        <v>5.77</v>
      </c>
    </row>
    <row r="120" spans="1:12" x14ac:dyDescent="0.35">
      <c r="A120" s="51" t="s">
        <v>47</v>
      </c>
      <c r="B120" s="25">
        <v>679595.38</v>
      </c>
      <c r="C120" s="33">
        <v>240164</v>
      </c>
      <c r="D120" s="34" t="s">
        <v>39</v>
      </c>
      <c r="E120" s="28">
        <v>41000</v>
      </c>
      <c r="F120" s="89" t="s">
        <v>34</v>
      </c>
      <c r="H120" s="9">
        <v>5.37</v>
      </c>
      <c r="I120" s="9">
        <v>5.45</v>
      </c>
      <c r="J120" s="9">
        <v>5.51</v>
      </c>
      <c r="K120" s="58">
        <v>5.68</v>
      </c>
      <c r="L120" s="88">
        <v>5.93</v>
      </c>
    </row>
    <row r="121" spans="1:12" x14ac:dyDescent="0.35">
      <c r="A121" s="51" t="s">
        <v>50</v>
      </c>
      <c r="B121" s="30">
        <v>120000</v>
      </c>
      <c r="C121" s="22">
        <v>1110000</v>
      </c>
      <c r="D121" s="26" t="s">
        <v>26</v>
      </c>
      <c r="E121" s="27">
        <v>1209000</v>
      </c>
      <c r="F121" s="89" t="s">
        <v>30</v>
      </c>
      <c r="H121" s="9">
        <v>4.91</v>
      </c>
      <c r="I121" s="9">
        <v>4.99</v>
      </c>
      <c r="J121" s="9">
        <v>5.05</v>
      </c>
      <c r="K121" s="58">
        <v>5.22</v>
      </c>
      <c r="L121" s="88">
        <v>5.51</v>
      </c>
    </row>
    <row r="122" spans="1:12" x14ac:dyDescent="0.35">
      <c r="A122" s="51" t="s">
        <v>71</v>
      </c>
      <c r="B122" s="23" t="s">
        <v>54</v>
      </c>
      <c r="C122" s="21" t="s">
        <v>72</v>
      </c>
      <c r="D122" s="22">
        <v>1998000</v>
      </c>
      <c r="E122" s="21" t="s">
        <v>73</v>
      </c>
      <c r="F122" s="97" t="s">
        <v>74</v>
      </c>
      <c r="H122" s="9">
        <v>5.13</v>
      </c>
      <c r="I122" s="9">
        <v>5.21</v>
      </c>
      <c r="J122" s="9">
        <v>5.27</v>
      </c>
      <c r="K122" s="58">
        <v>5.4399999999999995</v>
      </c>
      <c r="L122" s="88">
        <v>5.78</v>
      </c>
    </row>
    <row r="123" spans="1:12" x14ac:dyDescent="0.35">
      <c r="A123" s="51" t="s">
        <v>84</v>
      </c>
      <c r="B123" s="25">
        <v>672600</v>
      </c>
      <c r="C123" s="22">
        <v>1294000</v>
      </c>
      <c r="D123" s="22">
        <v>925000</v>
      </c>
      <c r="E123" s="28">
        <v>563000</v>
      </c>
      <c r="F123" s="89" t="s">
        <v>46</v>
      </c>
      <c r="H123" s="9">
        <v>5.83</v>
      </c>
      <c r="I123" s="9">
        <v>5.83</v>
      </c>
      <c r="J123" s="9">
        <v>5.83</v>
      </c>
      <c r="K123" s="58">
        <v>5.83</v>
      </c>
      <c r="L123" s="88">
        <v>6.08</v>
      </c>
    </row>
    <row r="124" spans="1:12" x14ac:dyDescent="0.35">
      <c r="A124" s="51" t="s">
        <v>87</v>
      </c>
      <c r="B124" s="25">
        <v>300000</v>
      </c>
      <c r="C124" s="22">
        <v>461000</v>
      </c>
      <c r="D124" s="26" t="s">
        <v>26</v>
      </c>
      <c r="E124" s="33">
        <v>125000</v>
      </c>
      <c r="F124" s="89" t="s">
        <v>30</v>
      </c>
      <c r="H124" s="9">
        <v>5.62</v>
      </c>
      <c r="I124" s="9">
        <v>5.7</v>
      </c>
      <c r="J124" s="9">
        <v>5.76</v>
      </c>
      <c r="K124" s="58">
        <v>5.93</v>
      </c>
      <c r="L124" s="88">
        <v>6.12</v>
      </c>
    </row>
    <row r="125" spans="1:12" x14ac:dyDescent="0.35">
      <c r="A125" s="51" t="s">
        <v>91</v>
      </c>
      <c r="B125" s="29">
        <v>846741</v>
      </c>
      <c r="C125" s="22">
        <v>2185340</v>
      </c>
      <c r="D125" s="37">
        <v>1780382.3</v>
      </c>
      <c r="E125" s="28">
        <v>537000</v>
      </c>
      <c r="F125" s="89" t="s">
        <v>46</v>
      </c>
      <c r="H125" s="9">
        <v>6.17</v>
      </c>
      <c r="I125" s="9">
        <v>6.25</v>
      </c>
      <c r="J125" s="9">
        <v>6.31</v>
      </c>
      <c r="K125" s="58">
        <v>6.4799999999999995</v>
      </c>
      <c r="L125" s="88">
        <v>6.73</v>
      </c>
    </row>
    <row r="126" spans="1:12" x14ac:dyDescent="0.35">
      <c r="A126" s="51" t="s">
        <v>98</v>
      </c>
      <c r="B126" s="25">
        <v>396000</v>
      </c>
      <c r="C126" s="24" t="s">
        <v>99</v>
      </c>
      <c r="D126" s="22">
        <v>1566000</v>
      </c>
      <c r="E126" s="33">
        <v>277000</v>
      </c>
      <c r="F126" s="91" t="s">
        <v>100</v>
      </c>
      <c r="H126" s="9">
        <v>5.58</v>
      </c>
      <c r="I126" s="9">
        <v>5.66</v>
      </c>
      <c r="J126" s="9">
        <v>5.72</v>
      </c>
      <c r="K126" s="58">
        <v>5.89</v>
      </c>
      <c r="L126" s="88">
        <v>6.03</v>
      </c>
    </row>
    <row r="127" spans="1:12" x14ac:dyDescent="0.35">
      <c r="A127" s="51" t="s">
        <v>102</v>
      </c>
      <c r="B127" s="25">
        <v>572000</v>
      </c>
      <c r="C127" s="22">
        <v>1260000</v>
      </c>
      <c r="D127" s="26" t="s">
        <v>26</v>
      </c>
      <c r="E127" s="29">
        <v>218265</v>
      </c>
      <c r="F127" s="91" t="s">
        <v>69</v>
      </c>
      <c r="H127" s="9">
        <v>5.28</v>
      </c>
      <c r="I127" s="9">
        <v>5.36</v>
      </c>
      <c r="J127" s="9">
        <v>5.42</v>
      </c>
      <c r="K127" s="58">
        <v>5.59</v>
      </c>
      <c r="L127" s="88">
        <v>5.72</v>
      </c>
    </row>
    <row r="128" spans="1:12" x14ac:dyDescent="0.35">
      <c r="A128" s="51" t="s">
        <v>105</v>
      </c>
      <c r="B128" s="30">
        <v>629000</v>
      </c>
      <c r="C128" s="30">
        <v>205000</v>
      </c>
      <c r="D128" s="34" t="s">
        <v>39</v>
      </c>
      <c r="E128" s="21" t="s">
        <v>57</v>
      </c>
      <c r="F128" s="97" t="s">
        <v>66</v>
      </c>
      <c r="H128" s="9">
        <v>5.83</v>
      </c>
      <c r="I128" s="9">
        <v>5.91</v>
      </c>
      <c r="J128" s="9">
        <v>5.97</v>
      </c>
      <c r="K128" s="58">
        <v>6.14</v>
      </c>
      <c r="L128" s="88">
        <v>6.34</v>
      </c>
    </row>
    <row r="129" spans="1:12" x14ac:dyDescent="0.35">
      <c r="A129" s="51" t="s">
        <v>106</v>
      </c>
      <c r="B129" s="25">
        <v>0</v>
      </c>
      <c r="C129" s="22">
        <v>0</v>
      </c>
      <c r="D129" s="22" t="s">
        <v>65</v>
      </c>
      <c r="E129" s="21" t="s">
        <v>57</v>
      </c>
      <c r="F129" s="97" t="s">
        <v>66</v>
      </c>
      <c r="H129" s="9">
        <v>5.91</v>
      </c>
      <c r="I129" s="9">
        <v>5.99</v>
      </c>
      <c r="J129" s="9">
        <v>6.05</v>
      </c>
      <c r="K129" s="58">
        <v>6.22</v>
      </c>
      <c r="L129" s="88">
        <v>6.41</v>
      </c>
    </row>
    <row r="130" spans="1:12" x14ac:dyDescent="0.35">
      <c r="A130" s="51" t="s">
        <v>112</v>
      </c>
      <c r="B130" s="28">
        <v>885298</v>
      </c>
      <c r="C130" s="22">
        <v>774000</v>
      </c>
      <c r="D130" s="26" t="s">
        <v>26</v>
      </c>
      <c r="E130" s="28">
        <v>357724</v>
      </c>
      <c r="F130" s="89" t="s">
        <v>46</v>
      </c>
      <c r="H130" s="9">
        <v>5.77</v>
      </c>
      <c r="I130" s="9">
        <v>5.85</v>
      </c>
      <c r="J130" s="9">
        <v>5.91</v>
      </c>
      <c r="K130" s="58">
        <v>6.0799999999999992</v>
      </c>
      <c r="L130" s="88">
        <v>6.24</v>
      </c>
    </row>
    <row r="131" spans="1:12" x14ac:dyDescent="0.35">
      <c r="A131" s="51" t="s">
        <v>128</v>
      </c>
      <c r="B131" s="25">
        <v>731500</v>
      </c>
      <c r="C131" s="25">
        <v>602000</v>
      </c>
      <c r="D131" s="26" t="s">
        <v>26</v>
      </c>
      <c r="E131" s="28">
        <v>948000</v>
      </c>
      <c r="F131" s="91" t="s">
        <v>52</v>
      </c>
      <c r="H131" s="9">
        <v>5.64</v>
      </c>
      <c r="I131" s="9">
        <v>5.72</v>
      </c>
      <c r="J131" s="9">
        <v>5.78</v>
      </c>
      <c r="K131" s="58">
        <v>5.9499999999999993</v>
      </c>
      <c r="L131" s="88">
        <v>6.18</v>
      </c>
    </row>
    <row r="132" spans="1:12" x14ac:dyDescent="0.35">
      <c r="A132" s="51" t="s">
        <v>153</v>
      </c>
      <c r="B132" s="30">
        <v>1532000</v>
      </c>
      <c r="C132" s="22">
        <v>0</v>
      </c>
      <c r="D132" s="22">
        <v>359617</v>
      </c>
      <c r="E132" s="29">
        <v>536000</v>
      </c>
      <c r="F132" s="89" t="s">
        <v>46</v>
      </c>
      <c r="H132" s="9">
        <v>5.21</v>
      </c>
      <c r="I132" s="9">
        <v>5.29</v>
      </c>
      <c r="J132" s="9">
        <v>5.35</v>
      </c>
      <c r="K132" s="58">
        <v>5.52</v>
      </c>
      <c r="L132" s="88">
        <v>5.69</v>
      </c>
    </row>
    <row r="133" spans="1:12" x14ac:dyDescent="0.35">
      <c r="A133" s="51" t="s">
        <v>155</v>
      </c>
      <c r="B133" s="28">
        <v>906000</v>
      </c>
      <c r="C133" s="22">
        <v>989000</v>
      </c>
      <c r="D133" s="26" t="s">
        <v>26</v>
      </c>
      <c r="E133" s="28">
        <v>534191</v>
      </c>
      <c r="F133" s="89" t="s">
        <v>46</v>
      </c>
      <c r="H133" s="9">
        <v>5.69</v>
      </c>
      <c r="I133" s="9">
        <v>5.77</v>
      </c>
      <c r="J133" s="9">
        <v>5.83</v>
      </c>
      <c r="K133" s="58">
        <v>6</v>
      </c>
      <c r="L133" s="88">
        <v>6.15</v>
      </c>
    </row>
    <row r="134" spans="1:12" x14ac:dyDescent="0.35">
      <c r="A134" s="51" t="s">
        <v>180</v>
      </c>
      <c r="B134" s="21" t="s">
        <v>43</v>
      </c>
      <c r="C134" s="22">
        <v>595000</v>
      </c>
      <c r="D134" s="22">
        <v>221000</v>
      </c>
      <c r="E134" s="28">
        <v>228000</v>
      </c>
      <c r="F134" s="89" t="s">
        <v>36</v>
      </c>
      <c r="H134" s="9">
        <v>5.46</v>
      </c>
      <c r="I134" s="9">
        <v>5.54</v>
      </c>
      <c r="J134" s="9">
        <v>5.6</v>
      </c>
      <c r="K134" s="58">
        <v>5.77</v>
      </c>
      <c r="L134" s="88">
        <v>6.16</v>
      </c>
    </row>
    <row r="135" spans="1:12" x14ac:dyDescent="0.35">
      <c r="A135" s="51" t="s">
        <v>191</v>
      </c>
      <c r="B135" s="38">
        <v>182701</v>
      </c>
      <c r="C135" s="22">
        <v>1374487</v>
      </c>
      <c r="D135" s="34" t="s">
        <v>39</v>
      </c>
      <c r="E135" s="33">
        <v>802848</v>
      </c>
      <c r="F135" s="89" t="s">
        <v>30</v>
      </c>
      <c r="H135" s="9">
        <v>5.52</v>
      </c>
      <c r="I135" s="9">
        <v>5.6</v>
      </c>
      <c r="J135" s="9">
        <v>5.66</v>
      </c>
      <c r="K135" s="58">
        <v>5.8299999999999992</v>
      </c>
      <c r="L135" s="88">
        <v>6.02</v>
      </c>
    </row>
    <row r="136" spans="1:12" x14ac:dyDescent="0.35">
      <c r="A136" s="51"/>
      <c r="B136" s="22"/>
      <c r="C136" s="22"/>
      <c r="D136" s="22"/>
      <c r="E136" s="29"/>
      <c r="F136" s="73"/>
      <c r="H136" s="10"/>
      <c r="I136" s="10"/>
      <c r="J136" s="10"/>
      <c r="K136" s="58"/>
      <c r="L136" s="88"/>
    </row>
    <row r="137" spans="1:12" x14ac:dyDescent="0.35">
      <c r="A137" s="50" t="s">
        <v>218</v>
      </c>
      <c r="B137" s="22"/>
      <c r="C137" s="22"/>
      <c r="D137" s="22"/>
      <c r="E137" s="29"/>
      <c r="F137" s="73"/>
      <c r="H137" s="10"/>
      <c r="I137" s="10"/>
      <c r="J137" s="10"/>
      <c r="K137" s="58"/>
      <c r="L137" s="88"/>
    </row>
    <row r="138" spans="1:12" x14ac:dyDescent="0.35">
      <c r="A138" s="51" t="s">
        <v>44</v>
      </c>
      <c r="B138" s="25">
        <v>152000</v>
      </c>
      <c r="C138" s="22">
        <v>280000</v>
      </c>
      <c r="D138" s="26" t="s">
        <v>26</v>
      </c>
      <c r="E138" s="29">
        <v>307000</v>
      </c>
      <c r="F138" s="89" t="s">
        <v>36</v>
      </c>
      <c r="H138" s="9">
        <v>4.93</v>
      </c>
      <c r="I138" s="9">
        <v>5.01</v>
      </c>
      <c r="J138" s="9">
        <v>5.07</v>
      </c>
      <c r="K138" s="58">
        <v>5.2399999999999993</v>
      </c>
      <c r="L138" s="88">
        <v>5.58</v>
      </c>
    </row>
    <row r="139" spans="1:12" x14ac:dyDescent="0.35">
      <c r="A139" s="51" t="s">
        <v>48</v>
      </c>
      <c r="B139" s="25">
        <v>352000</v>
      </c>
      <c r="C139" s="22">
        <v>520000</v>
      </c>
      <c r="D139" s="29">
        <v>626000</v>
      </c>
      <c r="E139" s="28">
        <v>111000</v>
      </c>
      <c r="F139" s="89" t="s">
        <v>36</v>
      </c>
      <c r="H139" s="9">
        <v>4.45</v>
      </c>
      <c r="I139" s="9">
        <v>4.53</v>
      </c>
      <c r="J139" s="9">
        <v>4.59</v>
      </c>
      <c r="K139" s="58">
        <v>4.76</v>
      </c>
      <c r="L139" s="88">
        <v>5.0199999999999996</v>
      </c>
    </row>
    <row r="140" spans="1:12" x14ac:dyDescent="0.35">
      <c r="A140" s="51" t="s">
        <v>51</v>
      </c>
      <c r="B140" s="39">
        <v>206069</v>
      </c>
      <c r="C140" s="22">
        <v>698000</v>
      </c>
      <c r="D140" s="39">
        <v>660000</v>
      </c>
      <c r="E140" s="81">
        <v>397023</v>
      </c>
      <c r="F140" s="91" t="s">
        <v>52</v>
      </c>
      <c r="H140" s="9">
        <v>4.6399999999999997</v>
      </c>
      <c r="I140" s="9">
        <v>4.72</v>
      </c>
      <c r="J140" s="9">
        <v>4.78</v>
      </c>
      <c r="K140" s="58">
        <v>4.9499999999999993</v>
      </c>
      <c r="L140" s="88">
        <v>5.26</v>
      </c>
    </row>
    <row r="141" spans="1:12" x14ac:dyDescent="0.35">
      <c r="A141" s="51" t="s">
        <v>86</v>
      </c>
      <c r="B141" s="30">
        <v>60395</v>
      </c>
      <c r="C141" s="22">
        <v>641625</v>
      </c>
      <c r="D141" s="26" t="s">
        <v>26</v>
      </c>
      <c r="E141" s="28">
        <v>183000</v>
      </c>
      <c r="F141" s="89" t="s">
        <v>36</v>
      </c>
      <c r="H141" s="9">
        <v>4.3</v>
      </c>
      <c r="I141" s="9">
        <v>4.38</v>
      </c>
      <c r="J141" s="9">
        <v>4.4400000000000004</v>
      </c>
      <c r="K141" s="58">
        <v>4.6100000000000003</v>
      </c>
      <c r="L141" s="88">
        <v>4.8899999999999997</v>
      </c>
    </row>
    <row r="142" spans="1:12" x14ac:dyDescent="0.35">
      <c r="A142" s="51" t="s">
        <v>96</v>
      </c>
      <c r="B142" s="30">
        <v>80654</v>
      </c>
      <c r="C142" s="22">
        <v>2330649</v>
      </c>
      <c r="D142" s="26" t="s">
        <v>26</v>
      </c>
      <c r="E142" s="28">
        <v>1389311</v>
      </c>
      <c r="F142" s="89" t="s">
        <v>52</v>
      </c>
      <c r="H142" s="9">
        <v>4.6100000000000003</v>
      </c>
      <c r="I142" s="9">
        <v>4.6900000000000004</v>
      </c>
      <c r="J142" s="9">
        <v>4.75</v>
      </c>
      <c r="K142" s="58">
        <v>4.92</v>
      </c>
      <c r="L142" s="88">
        <v>5.17</v>
      </c>
    </row>
    <row r="143" spans="1:12" x14ac:dyDescent="0.35">
      <c r="A143" s="51" t="s">
        <v>107</v>
      </c>
      <c r="B143" s="30">
        <v>65442</v>
      </c>
      <c r="C143" s="22">
        <v>148039</v>
      </c>
      <c r="D143" s="27">
        <v>28598</v>
      </c>
      <c r="E143" s="81">
        <v>101481</v>
      </c>
      <c r="F143" s="89" t="s">
        <v>52</v>
      </c>
      <c r="H143" s="9">
        <v>4.3</v>
      </c>
      <c r="I143" s="9">
        <v>4.38</v>
      </c>
      <c r="J143" s="9">
        <v>4.4400000000000004</v>
      </c>
      <c r="K143" s="58">
        <v>4.6100000000000003</v>
      </c>
      <c r="L143" s="88">
        <v>4.87</v>
      </c>
    </row>
    <row r="144" spans="1:12" x14ac:dyDescent="0.35">
      <c r="A144" s="51" t="s">
        <v>110</v>
      </c>
      <c r="B144" s="30">
        <v>193700</v>
      </c>
      <c r="C144" s="40">
        <v>699533</v>
      </c>
      <c r="D144" s="27">
        <v>281248</v>
      </c>
      <c r="E144" s="28">
        <v>438258.79</v>
      </c>
      <c r="F144" s="89" t="s">
        <v>52</v>
      </c>
      <c r="H144" s="9">
        <v>4.4800000000000004</v>
      </c>
      <c r="I144" s="9">
        <v>4.5599999999999996</v>
      </c>
      <c r="J144" s="9">
        <v>4.62</v>
      </c>
      <c r="K144" s="58">
        <v>4.79</v>
      </c>
      <c r="L144" s="88">
        <v>5.0599999999999996</v>
      </c>
    </row>
    <row r="145" spans="1:12" x14ac:dyDescent="0.35">
      <c r="A145" s="51" t="s">
        <v>127</v>
      </c>
      <c r="B145" s="41">
        <v>0</v>
      </c>
      <c r="C145" s="21" t="s">
        <v>122</v>
      </c>
      <c r="D145" s="26" t="s">
        <v>26</v>
      </c>
      <c r="E145" s="33">
        <v>381437</v>
      </c>
      <c r="F145" s="89" t="s">
        <v>30</v>
      </c>
      <c r="H145" s="9">
        <v>4.49</v>
      </c>
      <c r="I145" s="9">
        <v>4.57</v>
      </c>
      <c r="J145" s="9">
        <v>4.63</v>
      </c>
      <c r="K145" s="58">
        <v>4.8</v>
      </c>
      <c r="L145" s="88">
        <v>5.03</v>
      </c>
    </row>
    <row r="146" spans="1:12" x14ac:dyDescent="0.35">
      <c r="A146" s="51" t="s">
        <v>130</v>
      </c>
      <c r="B146" s="29">
        <v>517000</v>
      </c>
      <c r="C146" s="22">
        <v>336000</v>
      </c>
      <c r="D146" s="32">
        <v>711000</v>
      </c>
      <c r="E146" s="28">
        <v>958000</v>
      </c>
      <c r="F146" s="89" t="s">
        <v>46</v>
      </c>
      <c r="H146" s="9">
        <v>5.24</v>
      </c>
      <c r="I146" s="9">
        <v>5.32</v>
      </c>
      <c r="J146" s="9">
        <v>5.38</v>
      </c>
      <c r="K146" s="58">
        <v>5.55</v>
      </c>
      <c r="L146" s="88">
        <v>5.66</v>
      </c>
    </row>
    <row r="147" spans="1:12" x14ac:dyDescent="0.35">
      <c r="A147" s="51" t="s">
        <v>148</v>
      </c>
      <c r="B147" s="39">
        <v>550000</v>
      </c>
      <c r="C147" s="22">
        <v>900000</v>
      </c>
      <c r="D147" s="27">
        <v>200000</v>
      </c>
      <c r="E147" s="28">
        <v>301000</v>
      </c>
      <c r="F147" s="89" t="s">
        <v>46</v>
      </c>
      <c r="H147" s="9">
        <v>4.3899999999999997</v>
      </c>
      <c r="I147" s="9">
        <v>4.47</v>
      </c>
      <c r="J147" s="9">
        <v>4.53</v>
      </c>
      <c r="K147" s="58">
        <v>4.6999999999999993</v>
      </c>
      <c r="L147" s="88">
        <v>5</v>
      </c>
    </row>
    <row r="148" spans="1:12" x14ac:dyDescent="0.35">
      <c r="A148" s="51" t="s">
        <v>151</v>
      </c>
      <c r="B148" s="33">
        <v>53422</v>
      </c>
      <c r="C148" s="22">
        <v>154581</v>
      </c>
      <c r="D148" s="26" t="s">
        <v>26</v>
      </c>
      <c r="E148" s="28">
        <v>271169</v>
      </c>
      <c r="F148" s="89" t="s">
        <v>46</v>
      </c>
      <c r="H148" s="9">
        <v>4.6900000000000004</v>
      </c>
      <c r="I148" s="9">
        <v>4.7699999999999996</v>
      </c>
      <c r="J148" s="9">
        <v>4.83</v>
      </c>
      <c r="K148" s="58">
        <v>5</v>
      </c>
      <c r="L148" s="88">
        <v>5.28</v>
      </c>
    </row>
    <row r="149" spans="1:12" x14ac:dyDescent="0.35">
      <c r="A149" s="51" t="s">
        <v>152</v>
      </c>
      <c r="B149" s="29">
        <v>240760</v>
      </c>
      <c r="C149" s="22">
        <v>380000</v>
      </c>
      <c r="D149" s="21" t="s">
        <v>43</v>
      </c>
      <c r="E149" s="28">
        <v>18000</v>
      </c>
      <c r="F149" s="89" t="s">
        <v>46</v>
      </c>
      <c r="H149" s="9">
        <v>5.14</v>
      </c>
      <c r="I149" s="9">
        <v>5.22</v>
      </c>
      <c r="J149" s="9">
        <v>5.28</v>
      </c>
      <c r="K149" s="58">
        <v>5.4499999999999993</v>
      </c>
      <c r="L149" s="88">
        <v>5.8</v>
      </c>
    </row>
    <row r="150" spans="1:12" x14ac:dyDescent="0.35">
      <c r="A150" s="51" t="s">
        <v>164</v>
      </c>
      <c r="B150" s="25">
        <v>451000</v>
      </c>
      <c r="C150" s="30">
        <v>217827.85</v>
      </c>
      <c r="D150" s="22">
        <v>165000</v>
      </c>
      <c r="E150" s="33">
        <v>316980</v>
      </c>
      <c r="F150" s="91" t="s">
        <v>36</v>
      </c>
      <c r="H150" s="9">
        <v>5.79</v>
      </c>
      <c r="I150" s="9">
        <v>5.87</v>
      </c>
      <c r="J150" s="9">
        <v>5.93</v>
      </c>
      <c r="K150" s="58">
        <v>6.1</v>
      </c>
      <c r="L150" s="88">
        <v>6.27</v>
      </c>
    </row>
    <row r="151" spans="1:12" x14ac:dyDescent="0.35">
      <c r="A151" s="51" t="s">
        <v>169</v>
      </c>
      <c r="B151" s="25">
        <v>100244</v>
      </c>
      <c r="C151" s="22">
        <v>0</v>
      </c>
      <c r="D151" s="22" t="s">
        <v>65</v>
      </c>
      <c r="E151" s="29" t="s">
        <v>55</v>
      </c>
      <c r="F151" s="29" t="s">
        <v>55</v>
      </c>
      <c r="H151" s="9">
        <v>5.1100000000000003</v>
      </c>
      <c r="I151" s="9">
        <v>5.19</v>
      </c>
      <c r="J151" s="9">
        <v>5.25</v>
      </c>
      <c r="K151" s="58">
        <v>5.42</v>
      </c>
      <c r="L151" s="88">
        <v>5.72</v>
      </c>
    </row>
    <row r="152" spans="1:12" ht="21" customHeight="1" x14ac:dyDescent="0.35">
      <c r="A152" s="51" t="s">
        <v>179</v>
      </c>
      <c r="B152" s="25">
        <v>5157000</v>
      </c>
      <c r="C152" s="28">
        <v>3732000</v>
      </c>
      <c r="D152" s="22">
        <v>755000</v>
      </c>
      <c r="E152" s="29">
        <v>771000</v>
      </c>
      <c r="F152" s="89" t="s">
        <v>46</v>
      </c>
      <c r="H152" s="9">
        <v>5.18</v>
      </c>
      <c r="I152" s="9">
        <v>5.26</v>
      </c>
      <c r="J152" s="9">
        <v>5.32</v>
      </c>
      <c r="K152" s="58">
        <v>5.4899999999999993</v>
      </c>
      <c r="L152" s="88">
        <v>5.81</v>
      </c>
    </row>
    <row r="153" spans="1:12" x14ac:dyDescent="0.35">
      <c r="A153" s="51" t="s">
        <v>195</v>
      </c>
      <c r="B153" s="29">
        <v>9974</v>
      </c>
      <c r="C153" s="27">
        <v>419703</v>
      </c>
      <c r="D153" s="31" t="s">
        <v>95</v>
      </c>
      <c r="E153" s="33">
        <v>914000</v>
      </c>
      <c r="F153" s="89" t="s">
        <v>30</v>
      </c>
      <c r="H153" s="9">
        <v>4.7</v>
      </c>
      <c r="I153" s="9">
        <v>4.78</v>
      </c>
      <c r="J153" s="9">
        <v>4.84</v>
      </c>
      <c r="K153" s="58">
        <v>5.01</v>
      </c>
      <c r="L153" s="88">
        <v>5.32</v>
      </c>
    </row>
    <row r="154" spans="1:12" x14ac:dyDescent="0.35">
      <c r="A154" s="51" t="s">
        <v>197</v>
      </c>
      <c r="B154" s="25">
        <v>979000</v>
      </c>
      <c r="C154" s="22">
        <v>1406000</v>
      </c>
      <c r="D154" s="26" t="s">
        <v>26</v>
      </c>
      <c r="E154" s="28">
        <v>100000</v>
      </c>
      <c r="F154" s="89" t="s">
        <v>34</v>
      </c>
      <c r="H154" s="9">
        <v>4.78</v>
      </c>
      <c r="I154" s="9">
        <v>4.8600000000000003</v>
      </c>
      <c r="J154" s="9">
        <v>4.92</v>
      </c>
      <c r="K154" s="58">
        <v>5.09</v>
      </c>
      <c r="L154" s="88">
        <v>5.35</v>
      </c>
    </row>
    <row r="155" spans="1:12" x14ac:dyDescent="0.35">
      <c r="A155" s="51" t="s">
        <v>201</v>
      </c>
      <c r="B155" s="25">
        <v>246000</v>
      </c>
      <c r="C155" s="22">
        <v>447000</v>
      </c>
      <c r="D155" s="26" t="s">
        <v>26</v>
      </c>
      <c r="E155" s="28">
        <v>426000</v>
      </c>
      <c r="F155" s="89" t="s">
        <v>52</v>
      </c>
      <c r="H155" s="9">
        <v>5</v>
      </c>
      <c r="I155" s="9">
        <v>5.08</v>
      </c>
      <c r="J155" s="9">
        <v>5.14</v>
      </c>
      <c r="K155" s="58">
        <v>5.31</v>
      </c>
      <c r="L155" s="88">
        <v>5.61</v>
      </c>
    </row>
    <row r="156" spans="1:12" x14ac:dyDescent="0.35">
      <c r="A156" s="51" t="s">
        <v>204</v>
      </c>
      <c r="B156" s="25">
        <v>0</v>
      </c>
      <c r="C156" s="22">
        <v>160000</v>
      </c>
      <c r="D156" s="27">
        <v>83679</v>
      </c>
      <c r="E156" s="29">
        <v>51000</v>
      </c>
      <c r="F156" s="89" t="s">
        <v>36</v>
      </c>
      <c r="H156" s="9">
        <v>4.97</v>
      </c>
      <c r="I156" s="9">
        <v>5.05</v>
      </c>
      <c r="J156" s="9">
        <v>5.1100000000000003</v>
      </c>
      <c r="K156" s="58">
        <v>5.2799999999999994</v>
      </c>
      <c r="L156" s="88">
        <v>5.59</v>
      </c>
    </row>
    <row r="157" spans="1:12" x14ac:dyDescent="0.35">
      <c r="A157" s="51"/>
      <c r="B157" s="22"/>
      <c r="C157" s="22"/>
      <c r="D157" s="22"/>
      <c r="E157" s="29"/>
      <c r="F157" s="73"/>
      <c r="H157" s="10"/>
      <c r="I157" s="10"/>
      <c r="J157" s="10"/>
      <c r="K157" s="58"/>
      <c r="L157" s="88"/>
    </row>
    <row r="158" spans="1:12" x14ac:dyDescent="0.35">
      <c r="A158" s="50" t="s">
        <v>219</v>
      </c>
      <c r="B158" s="22"/>
      <c r="C158" s="22"/>
      <c r="D158" s="22"/>
      <c r="E158" s="29"/>
      <c r="F158" s="73"/>
      <c r="H158" s="10"/>
      <c r="I158" s="10"/>
      <c r="J158" s="10"/>
      <c r="K158" s="58"/>
      <c r="L158" s="88"/>
    </row>
    <row r="159" spans="1:12" x14ac:dyDescent="0.35">
      <c r="A159" s="52" t="s">
        <v>31</v>
      </c>
      <c r="B159" s="33">
        <v>290000</v>
      </c>
      <c r="C159" s="22">
        <v>0</v>
      </c>
      <c r="D159" s="22">
        <v>420764</v>
      </c>
      <c r="E159" s="33">
        <v>1422000</v>
      </c>
      <c r="F159" s="89" t="s">
        <v>30</v>
      </c>
      <c r="H159" s="9">
        <v>4.3</v>
      </c>
      <c r="I159" s="9">
        <v>4.38</v>
      </c>
      <c r="J159" s="9">
        <v>4.4400000000000004</v>
      </c>
      <c r="K159" s="58">
        <v>4.6100000000000003</v>
      </c>
      <c r="L159" s="88">
        <v>4.88</v>
      </c>
    </row>
    <row r="160" spans="1:12" ht="20" x14ac:dyDescent="0.35">
      <c r="A160" s="52" t="s">
        <v>41</v>
      </c>
      <c r="B160" s="42" t="s">
        <v>42</v>
      </c>
      <c r="C160" s="28">
        <v>32000</v>
      </c>
      <c r="D160" s="21" t="s">
        <v>43</v>
      </c>
      <c r="E160" s="33">
        <v>438000</v>
      </c>
      <c r="F160" s="89" t="s">
        <v>30</v>
      </c>
      <c r="H160" s="9">
        <v>4.3</v>
      </c>
      <c r="I160" s="9">
        <v>4.38</v>
      </c>
      <c r="J160" s="9">
        <v>4.4400000000000004</v>
      </c>
      <c r="K160" s="58">
        <v>4.6100000000000003</v>
      </c>
      <c r="L160" s="88">
        <v>4.87</v>
      </c>
    </row>
    <row r="161" spans="1:12" x14ac:dyDescent="0.35">
      <c r="A161" s="51" t="s">
        <v>49</v>
      </c>
      <c r="B161" s="25">
        <v>1115000</v>
      </c>
      <c r="C161" s="27">
        <v>21000</v>
      </c>
      <c r="D161" s="22">
        <v>641000</v>
      </c>
      <c r="E161" s="82">
        <v>434000</v>
      </c>
      <c r="F161" s="89" t="s">
        <v>36</v>
      </c>
      <c r="H161" s="9">
        <v>5.69</v>
      </c>
      <c r="I161" s="9">
        <v>5.69</v>
      </c>
      <c r="J161" s="9">
        <v>5.69</v>
      </c>
      <c r="K161" s="58">
        <v>5.69</v>
      </c>
      <c r="L161" s="88">
        <v>5.8</v>
      </c>
    </row>
    <row r="162" spans="1:12" x14ac:dyDescent="0.35">
      <c r="A162" s="51" t="s">
        <v>68</v>
      </c>
      <c r="B162" s="25">
        <v>10858</v>
      </c>
      <c r="C162" s="22">
        <v>683785</v>
      </c>
      <c r="D162" s="27">
        <v>175000</v>
      </c>
      <c r="E162" s="28">
        <v>457000</v>
      </c>
      <c r="F162" s="91" t="s">
        <v>69</v>
      </c>
      <c r="H162" s="9">
        <v>4.3</v>
      </c>
      <c r="I162" s="9">
        <v>4.38</v>
      </c>
      <c r="J162" s="9">
        <v>4.4400000000000004</v>
      </c>
      <c r="K162" s="58">
        <v>4.6100000000000003</v>
      </c>
      <c r="L162" s="88">
        <v>4.87</v>
      </c>
    </row>
    <row r="163" spans="1:12" x14ac:dyDescent="0.35">
      <c r="A163" s="51" t="s">
        <v>79</v>
      </c>
      <c r="B163" s="29">
        <v>940000</v>
      </c>
      <c r="C163" s="22">
        <v>437000</v>
      </c>
      <c r="D163" s="26" t="s">
        <v>26</v>
      </c>
      <c r="E163" s="28">
        <v>784000</v>
      </c>
      <c r="F163" s="89" t="s">
        <v>34</v>
      </c>
      <c r="H163" s="9">
        <v>4.3</v>
      </c>
      <c r="I163" s="9">
        <v>4.38</v>
      </c>
      <c r="J163" s="9">
        <v>4.4400000000000004</v>
      </c>
      <c r="K163" s="58">
        <v>4.6100000000000003</v>
      </c>
      <c r="L163" s="88">
        <v>4.87</v>
      </c>
    </row>
    <row r="164" spans="1:12" x14ac:dyDescent="0.35">
      <c r="A164" s="51" t="s">
        <v>81</v>
      </c>
      <c r="B164" s="29">
        <f>68363-7998.47</f>
        <v>60364.53</v>
      </c>
      <c r="C164" s="22">
        <v>298315</v>
      </c>
      <c r="D164" s="27">
        <v>471941</v>
      </c>
      <c r="E164" s="78">
        <v>244000</v>
      </c>
      <c r="F164" s="89" t="s">
        <v>36</v>
      </c>
      <c r="H164" s="9">
        <v>4.3</v>
      </c>
      <c r="I164" s="9">
        <v>4.38</v>
      </c>
      <c r="J164" s="9">
        <v>4.4400000000000004</v>
      </c>
      <c r="K164" s="58">
        <v>4.6100000000000003</v>
      </c>
      <c r="L164" s="88">
        <v>4.87</v>
      </c>
    </row>
    <row r="165" spans="1:12" x14ac:dyDescent="0.35">
      <c r="A165" s="51" t="s">
        <v>90</v>
      </c>
      <c r="B165" s="25">
        <v>1505000</v>
      </c>
      <c r="C165" s="22">
        <v>1064000</v>
      </c>
      <c r="D165" s="22">
        <v>989000</v>
      </c>
      <c r="E165" s="28">
        <v>935000</v>
      </c>
      <c r="F165" s="89" t="s">
        <v>36</v>
      </c>
      <c r="H165" s="9">
        <v>4.3</v>
      </c>
      <c r="I165" s="9">
        <v>4.38</v>
      </c>
      <c r="J165" s="9">
        <v>4.4400000000000004</v>
      </c>
      <c r="K165" s="58">
        <v>4.6100000000000003</v>
      </c>
      <c r="L165" s="88">
        <v>4.87</v>
      </c>
    </row>
    <row r="166" spans="1:12" x14ac:dyDescent="0.35">
      <c r="A166" s="51" t="s">
        <v>140</v>
      </c>
      <c r="B166" s="25">
        <v>0</v>
      </c>
      <c r="C166" s="22">
        <v>265000</v>
      </c>
      <c r="D166" s="24" t="s">
        <v>99</v>
      </c>
      <c r="E166" s="28">
        <v>1200000</v>
      </c>
      <c r="F166" s="96" t="s">
        <v>34</v>
      </c>
      <c r="H166" s="9">
        <v>4.3</v>
      </c>
      <c r="I166" s="9">
        <v>4.38</v>
      </c>
      <c r="J166" s="9">
        <v>4.4400000000000004</v>
      </c>
      <c r="K166" s="58">
        <v>4.6100000000000003</v>
      </c>
      <c r="L166" s="88">
        <v>4.88</v>
      </c>
    </row>
    <row r="167" spans="1:12" x14ac:dyDescent="0.35">
      <c r="A167" s="51" t="s">
        <v>150</v>
      </c>
      <c r="B167" s="25">
        <v>273000</v>
      </c>
      <c r="C167" s="22">
        <v>126000</v>
      </c>
      <c r="D167" s="21" t="s">
        <v>43</v>
      </c>
      <c r="E167" s="28">
        <v>475000</v>
      </c>
      <c r="F167" s="89" t="s">
        <v>46</v>
      </c>
      <c r="H167" s="9">
        <v>4.57</v>
      </c>
      <c r="I167" s="9">
        <v>4.6500000000000004</v>
      </c>
      <c r="J167" s="9">
        <v>4.71</v>
      </c>
      <c r="K167" s="58">
        <v>4.88</v>
      </c>
      <c r="L167" s="88">
        <v>5.0999999999999996</v>
      </c>
    </row>
    <row r="168" spans="1:12" x14ac:dyDescent="0.35">
      <c r="A168" s="51" t="s">
        <v>166</v>
      </c>
      <c r="B168" s="21" t="s">
        <v>64</v>
      </c>
      <c r="C168" s="22">
        <v>371000</v>
      </c>
      <c r="D168" s="22" t="s">
        <v>65</v>
      </c>
      <c r="E168" s="21" t="s">
        <v>57</v>
      </c>
      <c r="F168" s="97" t="s">
        <v>66</v>
      </c>
      <c r="H168" s="9">
        <v>4.3</v>
      </c>
      <c r="I168" s="9">
        <v>4.38</v>
      </c>
      <c r="J168" s="9">
        <v>4.4400000000000004</v>
      </c>
      <c r="K168" s="58">
        <v>4.6100000000000003</v>
      </c>
      <c r="L168" s="88">
        <v>4.87</v>
      </c>
    </row>
    <row r="169" spans="1:12" x14ac:dyDescent="0.35">
      <c r="A169" s="51" t="s">
        <v>167</v>
      </c>
      <c r="B169" s="30">
        <v>108534</v>
      </c>
      <c r="C169" s="30">
        <v>313000</v>
      </c>
      <c r="D169" s="21" t="s">
        <v>43</v>
      </c>
      <c r="E169" s="28">
        <v>123000</v>
      </c>
      <c r="F169" s="89" t="s">
        <v>52</v>
      </c>
      <c r="H169" s="9">
        <v>4.34</v>
      </c>
      <c r="I169" s="9">
        <v>4.42</v>
      </c>
      <c r="J169" s="9">
        <v>4.4800000000000004</v>
      </c>
      <c r="K169" s="58">
        <v>4.6499999999999995</v>
      </c>
      <c r="L169" s="88">
        <v>4.8899999999999997</v>
      </c>
    </row>
    <row r="170" spans="1:12" x14ac:dyDescent="0.35">
      <c r="A170" s="51" t="s">
        <v>181</v>
      </c>
      <c r="B170" s="25">
        <v>296000</v>
      </c>
      <c r="C170" s="27">
        <v>58100</v>
      </c>
      <c r="D170" s="34" t="s">
        <v>39</v>
      </c>
      <c r="E170" s="33">
        <v>3000</v>
      </c>
      <c r="F170" s="89" t="s">
        <v>30</v>
      </c>
      <c r="H170" s="9">
        <v>4.54</v>
      </c>
      <c r="I170" s="9">
        <v>4.62</v>
      </c>
      <c r="J170" s="9">
        <v>4.68</v>
      </c>
      <c r="K170" s="58">
        <v>4.8499999999999996</v>
      </c>
      <c r="L170" s="88">
        <v>5.0999999999999996</v>
      </c>
    </row>
    <row r="171" spans="1:12" x14ac:dyDescent="0.35">
      <c r="A171" s="51" t="s">
        <v>185</v>
      </c>
      <c r="B171" s="25">
        <v>150000</v>
      </c>
      <c r="C171" s="28">
        <v>148000</v>
      </c>
      <c r="D171" s="22">
        <v>105000</v>
      </c>
      <c r="E171" s="29">
        <v>5000</v>
      </c>
      <c r="F171" s="89" t="s">
        <v>34</v>
      </c>
      <c r="H171" s="9">
        <v>4.3</v>
      </c>
      <c r="I171" s="9">
        <v>4.38</v>
      </c>
      <c r="J171" s="9">
        <v>4.4400000000000004</v>
      </c>
      <c r="K171" s="58">
        <v>4.6100000000000003</v>
      </c>
      <c r="L171" s="88">
        <v>4.95</v>
      </c>
    </row>
    <row r="172" spans="1:12" ht="15" thickBot="1" x14ac:dyDescent="0.4">
      <c r="A172" s="54" t="s">
        <v>200</v>
      </c>
      <c r="B172" s="55">
        <v>398529</v>
      </c>
      <c r="C172" s="56">
        <v>986402</v>
      </c>
      <c r="D172" s="57" t="s">
        <v>26</v>
      </c>
      <c r="E172" s="28">
        <v>1881000</v>
      </c>
      <c r="F172" s="89" t="s">
        <v>36</v>
      </c>
      <c r="H172" s="9">
        <v>4.3</v>
      </c>
      <c r="I172" s="9">
        <v>4.38</v>
      </c>
      <c r="J172" s="9">
        <v>4.4400000000000004</v>
      </c>
      <c r="K172" s="58">
        <v>4.6100000000000003</v>
      </c>
      <c r="L172" s="88">
        <v>4.87</v>
      </c>
    </row>
    <row r="173" spans="1:12" x14ac:dyDescent="0.35">
      <c r="A173" s="7"/>
      <c r="B173" s="7"/>
      <c r="C173" s="17"/>
    </row>
    <row r="174" spans="1:12" x14ac:dyDescent="0.35">
      <c r="A174" s="7" t="s">
        <v>208</v>
      </c>
      <c r="B174" s="7"/>
      <c r="F174" s="18"/>
    </row>
  </sheetData>
  <mergeCells count="2">
    <mergeCell ref="E2:F2"/>
    <mergeCell ref="H2: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351B1C049EF4C88699C14BFB14F36" ma:contentTypeVersion="13" ma:contentTypeDescription="Create a new document." ma:contentTypeScope="" ma:versionID="1f9dcf53effd944eb04d90158598ff34">
  <xsd:schema xmlns:xsd="http://www.w3.org/2001/XMLSchema" xmlns:xs="http://www.w3.org/2001/XMLSchema" xmlns:p="http://schemas.microsoft.com/office/2006/metadata/properties" xmlns:ns2="f93be0a7-3e74-41f2-a592-79b63f69a4e8" xmlns:ns3="48e1a448-0c6c-4c09-9f36-7bf89b8f80d0" targetNamespace="http://schemas.microsoft.com/office/2006/metadata/properties" ma:root="true" ma:fieldsID="d7ceb0e35aa164ab7c432c63398e8765" ns2:_="" ns3:_="">
    <xsd:import namespace="f93be0a7-3e74-41f2-a592-79b63f69a4e8"/>
    <xsd:import namespace="48e1a448-0c6c-4c09-9f36-7bf89b8f80d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be0a7-3e74-41f2-a592-79b63f69a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448-0c6c-4c09-9f36-7bf89b8f80d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6d77571-3471-42a2-916a-14f1f1f0648f}" ma:internalName="TaxCatchAll" ma:showField="CatchAllData" ma:web="48e1a448-0c6c-4c09-9f36-7bf89b8f8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e1a448-0c6c-4c09-9f36-7bf89b8f80d0" xsi:nil="true"/>
  </documentManagement>
</p:properties>
</file>

<file path=customXml/itemProps1.xml><?xml version="1.0" encoding="utf-8"?>
<ds:datastoreItem xmlns:ds="http://schemas.openxmlformats.org/officeDocument/2006/customXml" ds:itemID="{0AACDF44-1C55-453E-95BF-A1542513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be0a7-3e74-41f2-a592-79b63f69a4e8"/>
    <ds:schemaRef ds:uri="48e1a448-0c6c-4c09-9f36-7bf89b8f8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7BE3C-21EE-410C-A5AA-9DDC90A4BF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7B492-0D5D-44C5-BB1D-F7B5BA870071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f93be0a7-3e74-41f2-a592-79b63f69a4e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48e1a448-0c6c-4c09-9f36-7bf89b8f80d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</vt:lpstr>
      <vt:lpstr>Table</vt:lpstr>
      <vt:lpstr>Sheet1</vt:lpstr>
      <vt:lpstr>LAlist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Ashleigh Stocks (NDNA)</dc:creator>
  <cp:keywords/>
  <dc:description/>
  <cp:lastModifiedBy>Isaac Priestley</cp:lastModifiedBy>
  <cp:revision/>
  <dcterms:created xsi:type="dcterms:W3CDTF">2021-01-27T15:23:11Z</dcterms:created>
  <dcterms:modified xsi:type="dcterms:W3CDTF">2023-05-05T14:36:17Z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0x01010029D351B1C049EF4C88699C14BFB14F36</vt:lpwstr>
  </property>
</Properties>
</file>